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sv-nas\320工務部\工務課\260_工務システム＆OBIC\★OBIC\01.工務課_OBIC7汎用検索様式\出来高検収書類\"/>
    </mc:Choice>
  </mc:AlternateContent>
  <xr:revisionPtr revIDLastSave="0" documentId="13_ncr:1_{20C827CE-96DB-4909-823A-428B39CA8804}" xr6:coauthVersionLast="47" xr6:coauthVersionMax="47" xr10:uidLastSave="{00000000-0000-0000-0000-000000000000}"/>
  <bookViews>
    <workbookView xWindow="1410" yWindow="-15450" windowWidth="26835" windowHeight="14700" xr2:uid="{00000000-000D-0000-FFFF-FFFF00000000}"/>
  </bookViews>
  <sheets>
    <sheet name="出来高申請管理表" sheetId="2" r:id="rId1"/>
    <sheet name="I票・Ⅱ票" sheetId="3" r:id="rId2"/>
    <sheet name="Ⅲ票・Ⅳ票" sheetId="5" r:id="rId3"/>
    <sheet name="部署ﾃﾞｰﾀﾍﾞｰｽ" sheetId="6" state="hidden" r:id="rId4"/>
  </sheets>
  <definedNames>
    <definedName name="_xlnm.Print_Area" localSheetId="2">Ⅲ票・Ⅳ票!$A$1:$AL$75</definedName>
    <definedName name="_xlnm.Print_Area" localSheetId="1">I票・Ⅱ票!$A$1:$AO$74</definedName>
    <definedName name="_xlnm.Print_Area" localSheetId="0">出来高申請管理表!$B$1:$AP$31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0" i="3" l="1"/>
  <c r="H55" i="3"/>
  <c r="R6" i="2"/>
  <c r="E6" i="2"/>
  <c r="R5" i="2"/>
  <c r="R4" i="2"/>
  <c r="X51" i="3" l="1"/>
  <c r="AF44" i="5"/>
  <c r="AH22" i="3"/>
  <c r="AH22" i="5" s="1"/>
  <c r="AH21" i="3"/>
  <c r="AH21" i="5" s="1"/>
  <c r="O17" i="5"/>
  <c r="D15" i="5"/>
  <c r="G12" i="5"/>
  <c r="G10" i="5"/>
  <c r="D37" i="2" a="1"/>
  <c r="D37" i="2" s="1"/>
  <c r="AL34" i="2" s="1" a="1"/>
  <c r="AL34" i="2" s="1"/>
  <c r="AD34" i="2" l="1" a="1"/>
  <c r="AD34" i="2" s="1"/>
  <c r="AH34" i="2" a="1"/>
  <c r="AH34" i="2" s="1"/>
  <c r="V34" i="2" a="1"/>
  <c r="V34" i="2" s="1"/>
  <c r="Z34" i="2" a="1"/>
  <c r="Z34" i="2" s="1"/>
  <c r="N34" i="2" a="1"/>
  <c r="N34" i="2" s="1"/>
  <c r="R34" i="2" a="1"/>
  <c r="R34" i="2" s="1"/>
  <c r="D34" i="2" a="1"/>
  <c r="D34" i="2" s="1"/>
  <c r="I34" i="2" a="1"/>
  <c r="I34" i="2" s="1"/>
  <c r="B34" i="2" a="1"/>
  <c r="B34" i="2" s="1"/>
  <c r="A39" i="2"/>
  <c r="A41" i="2"/>
  <c r="AL41" i="2" s="1" a="1"/>
  <c r="AL41" i="2" s="1"/>
  <c r="S31" i="3" s="1"/>
  <c r="A43" i="2"/>
  <c r="A40" i="2"/>
  <c r="A42" i="2"/>
  <c r="U51" i="3"/>
  <c r="F17" i="3" l="1"/>
  <c r="F17" i="5"/>
  <c r="N41" i="2" a="1"/>
  <c r="N41" i="2" s="1"/>
  <c r="AH41" i="2" a="1"/>
  <c r="AH41" i="2" s="1"/>
  <c r="S30" i="3" s="1"/>
  <c r="Z41" i="2" a="1"/>
  <c r="Z41" i="2" s="1"/>
  <c r="D30" i="5" s="1"/>
  <c r="D68" i="5" s="1"/>
  <c r="B41" i="2" a="1"/>
  <c r="B41" i="2" s="1"/>
  <c r="B30" i="3" s="1"/>
  <c r="R41" i="2" a="1"/>
  <c r="R41" i="2" s="1"/>
  <c r="N31" i="5" s="1"/>
  <c r="N69" i="5" s="1"/>
  <c r="Y69" i="5" s="1"/>
  <c r="S31" i="5"/>
  <c r="S69" i="5" s="1"/>
  <c r="V41" i="2" a="1"/>
  <c r="V41" i="2" s="1"/>
  <c r="D41" i="2" a="1"/>
  <c r="D41" i="2" s="1"/>
  <c r="AD41" i="2" a="1"/>
  <c r="AD41" i="2" s="1"/>
  <c r="D31" i="5" s="1"/>
  <c r="D69" i="5" s="1"/>
  <c r="I41" i="2" a="1"/>
  <c r="I41" i="2" s="1"/>
  <c r="B21" i="5"/>
  <c r="B59" i="5" s="1"/>
  <c r="D22" i="5"/>
  <c r="D60" i="5" s="1"/>
  <c r="D21" i="5"/>
  <c r="D59" i="5" s="1"/>
  <c r="B43" i="2" a="1"/>
  <c r="B43" i="2" s="1"/>
  <c r="I43" i="2" a="1"/>
  <c r="I43" i="2" s="1"/>
  <c r="AL43" i="2" a="1"/>
  <c r="AL43" i="2" s="1"/>
  <c r="D43" i="2" a="1"/>
  <c r="D43" i="2" s="1"/>
  <c r="AH43" i="2" a="1"/>
  <c r="AH43" i="2" s="1"/>
  <c r="Z43" i="2" a="1"/>
  <c r="Z43" i="2" s="1"/>
  <c r="AD43" i="2" a="1"/>
  <c r="AD43" i="2" s="1"/>
  <c r="R43" i="2" a="1"/>
  <c r="R43" i="2" s="1"/>
  <c r="V43" i="2" a="1"/>
  <c r="V43" i="2" s="1"/>
  <c r="N43" i="2" a="1"/>
  <c r="N43" i="2" s="1"/>
  <c r="V40" i="2" a="1"/>
  <c r="V40" i="2" s="1"/>
  <c r="Z40" i="2" a="1"/>
  <c r="Z40" i="2" s="1"/>
  <c r="I40" i="2" a="1"/>
  <c r="I40" i="2" s="1"/>
  <c r="AD40" i="2" a="1"/>
  <c r="AD40" i="2" s="1"/>
  <c r="R40" i="2" a="1"/>
  <c r="R40" i="2" s="1"/>
  <c r="D40" i="2" a="1"/>
  <c r="D40" i="2" s="1"/>
  <c r="AL40" i="2" a="1"/>
  <c r="AL40" i="2" s="1"/>
  <c r="N40" i="2" a="1"/>
  <c r="N40" i="2" s="1"/>
  <c r="AH40" i="2" a="1"/>
  <c r="AH40" i="2" s="1"/>
  <c r="B40" i="2" a="1"/>
  <c r="B40" i="2" s="1"/>
  <c r="B42" i="2" a="1"/>
  <c r="B42" i="2" s="1"/>
  <c r="I42" i="2" a="1"/>
  <c r="I42" i="2" s="1"/>
  <c r="V42" i="2" a="1"/>
  <c r="V42" i="2" s="1"/>
  <c r="N42" i="2" a="1"/>
  <c r="N42" i="2" s="1"/>
  <c r="AD42" i="2" a="1"/>
  <c r="AD42" i="2" s="1"/>
  <c r="R42" i="2" a="1"/>
  <c r="R42" i="2" s="1"/>
  <c r="AH42" i="2" a="1"/>
  <c r="AH42" i="2" s="1"/>
  <c r="D42" i="2" a="1"/>
  <c r="D42" i="2" s="1"/>
  <c r="Z42" i="2" a="1"/>
  <c r="Z42" i="2" s="1"/>
  <c r="AL42" i="2" a="1"/>
  <c r="AL42" i="2" s="1"/>
  <c r="D39" i="2" a="1"/>
  <c r="D39" i="2" s="1"/>
  <c r="AL39" i="2" a="1"/>
  <c r="AL39" i="2" s="1"/>
  <c r="AH39" i="2" a="1"/>
  <c r="AH39" i="2" s="1"/>
  <c r="S26" i="5" s="1"/>
  <c r="S64" i="5" s="1"/>
  <c r="V39" i="2" a="1"/>
  <c r="V39" i="2" s="1"/>
  <c r="Z39" i="2" a="1"/>
  <c r="Z39" i="2" s="1"/>
  <c r="AD39" i="2" a="1"/>
  <c r="AD39" i="2" s="1"/>
  <c r="R39" i="2" a="1"/>
  <c r="R39" i="2" s="1"/>
  <c r="B39" i="2" a="1"/>
  <c r="B39" i="2" s="1"/>
  <c r="N39" i="2" a="1"/>
  <c r="N39" i="2" s="1"/>
  <c r="I39" i="2" a="1"/>
  <c r="I39" i="2" s="1"/>
  <c r="E241" i="6"/>
  <c r="E240" i="6"/>
  <c r="E239" i="6"/>
  <c r="E238" i="6"/>
  <c r="E237" i="6"/>
  <c r="E236" i="6"/>
  <c r="E235" i="6"/>
  <c r="E234" i="6"/>
  <c r="E233" i="6"/>
  <c r="E232" i="6"/>
  <c r="E231" i="6"/>
  <c r="E230" i="6"/>
  <c r="E229" i="6"/>
  <c r="E228" i="6"/>
  <c r="E227" i="6"/>
  <c r="E226" i="6"/>
  <c r="E225" i="6"/>
  <c r="E224" i="6"/>
  <c r="E223" i="6"/>
  <c r="E222" i="6"/>
  <c r="E221" i="6"/>
  <c r="E220" i="6"/>
  <c r="H220" i="6" s="1"/>
  <c r="E219" i="6"/>
  <c r="H219" i="6" s="1"/>
  <c r="E218" i="6"/>
  <c r="H218" i="6" s="1"/>
  <c r="E217" i="6"/>
  <c r="H217" i="6" s="1"/>
  <c r="E216" i="6"/>
  <c r="H216" i="6" s="1"/>
  <c r="E215" i="6"/>
  <c r="H215" i="6" s="1"/>
  <c r="E214" i="6"/>
  <c r="H214" i="6" s="1"/>
  <c r="E213" i="6"/>
  <c r="H213" i="6" s="1"/>
  <c r="E212" i="6"/>
  <c r="H212" i="6" s="1"/>
  <c r="E211" i="6"/>
  <c r="H211" i="6" s="1"/>
  <c r="E210" i="6"/>
  <c r="H210" i="6" s="1"/>
  <c r="E209" i="6"/>
  <c r="H209" i="6" s="1"/>
  <c r="E208" i="6"/>
  <c r="H208" i="6" s="1"/>
  <c r="E207" i="6"/>
  <c r="H207" i="6" s="1"/>
  <c r="E206" i="6"/>
  <c r="H206" i="6" s="1"/>
  <c r="E205" i="6"/>
  <c r="H205" i="6" s="1"/>
  <c r="E204" i="6"/>
  <c r="H204" i="6" s="1"/>
  <c r="E203" i="6"/>
  <c r="H203" i="6" s="1"/>
  <c r="E202" i="6"/>
  <c r="H202" i="6" s="1"/>
  <c r="E201" i="6"/>
  <c r="H201" i="6" s="1"/>
  <c r="E200" i="6"/>
  <c r="H200" i="6" s="1"/>
  <c r="E199" i="6"/>
  <c r="H199" i="6" s="1"/>
  <c r="E198" i="6"/>
  <c r="H198" i="6" s="1"/>
  <c r="E197" i="6"/>
  <c r="H197" i="6" s="1"/>
  <c r="E196" i="6"/>
  <c r="H196" i="6" s="1"/>
  <c r="E195" i="6"/>
  <c r="H195" i="6" s="1"/>
  <c r="E194" i="6"/>
  <c r="H194" i="6" s="1"/>
  <c r="E193" i="6"/>
  <c r="H193" i="6" s="1"/>
  <c r="E192" i="6"/>
  <c r="H192" i="6" s="1"/>
  <c r="E191" i="6"/>
  <c r="H191" i="6" s="1"/>
  <c r="E190" i="6"/>
  <c r="H190" i="6" s="1"/>
  <c r="E189" i="6"/>
  <c r="H189" i="6" s="1"/>
  <c r="E188" i="6"/>
  <c r="H188" i="6" s="1"/>
  <c r="E187" i="6"/>
  <c r="H187" i="6" s="1"/>
  <c r="E186" i="6"/>
  <c r="H186" i="6" s="1"/>
  <c r="E185" i="6"/>
  <c r="H185" i="6" s="1"/>
  <c r="E184" i="6"/>
  <c r="H184" i="6" s="1"/>
  <c r="E183" i="6"/>
  <c r="H183" i="6" s="1"/>
  <c r="E182" i="6"/>
  <c r="H182" i="6" s="1"/>
  <c r="E181" i="6"/>
  <c r="H181" i="6" s="1"/>
  <c r="E180" i="6"/>
  <c r="H180" i="6" s="1"/>
  <c r="E179" i="6"/>
  <c r="H179" i="6" s="1"/>
  <c r="E178" i="6"/>
  <c r="H178" i="6" s="1"/>
  <c r="E177" i="6"/>
  <c r="H177" i="6" s="1"/>
  <c r="E176" i="6"/>
  <c r="H176" i="6" s="1"/>
  <c r="E175" i="6"/>
  <c r="H175" i="6" s="1"/>
  <c r="E174" i="6"/>
  <c r="H174" i="6" s="1"/>
  <c r="E173" i="6"/>
  <c r="H173" i="6" s="1"/>
  <c r="E172" i="6"/>
  <c r="H172" i="6" s="1"/>
  <c r="E171" i="6"/>
  <c r="H171" i="6" s="1"/>
  <c r="E170" i="6"/>
  <c r="H170" i="6" s="1"/>
  <c r="E169" i="6"/>
  <c r="H169" i="6" s="1"/>
  <c r="E168" i="6"/>
  <c r="H168" i="6" s="1"/>
  <c r="E167" i="6"/>
  <c r="H167" i="6" s="1"/>
  <c r="E166" i="6"/>
  <c r="H166" i="6" s="1"/>
  <c r="E165" i="6"/>
  <c r="H165" i="6" s="1"/>
  <c r="E164" i="6"/>
  <c r="H164" i="6" s="1"/>
  <c r="E163" i="6"/>
  <c r="H163" i="6" s="1"/>
  <c r="E162" i="6"/>
  <c r="H162" i="6" s="1"/>
  <c r="E161" i="6"/>
  <c r="H161" i="6" s="1"/>
  <c r="E160" i="6"/>
  <c r="H160" i="6" s="1"/>
  <c r="F159" i="6"/>
  <c r="E159" i="6"/>
  <c r="H159" i="6" s="1"/>
  <c r="F158" i="6"/>
  <c r="E158" i="6"/>
  <c r="H158" i="6" s="1"/>
  <c r="F157" i="6"/>
  <c r="E157" i="6"/>
  <c r="H157" i="6" s="1"/>
  <c r="F156" i="6"/>
  <c r="E156" i="6"/>
  <c r="H156" i="6" s="1"/>
  <c r="F155" i="6"/>
  <c r="E155" i="6"/>
  <c r="H155" i="6" s="1"/>
  <c r="F154" i="6"/>
  <c r="E154" i="6"/>
  <c r="H154" i="6" s="1"/>
  <c r="F153" i="6"/>
  <c r="E153" i="6"/>
  <c r="H153" i="6" s="1"/>
  <c r="F152" i="6"/>
  <c r="E152" i="6"/>
  <c r="H152" i="6" s="1"/>
  <c r="F151" i="6"/>
  <c r="E151" i="6"/>
  <c r="H151" i="6" s="1"/>
  <c r="F150" i="6"/>
  <c r="E150" i="6"/>
  <c r="H150" i="6" s="1"/>
  <c r="F149" i="6"/>
  <c r="E149" i="6"/>
  <c r="H149" i="6" s="1"/>
  <c r="F148" i="6"/>
  <c r="E148" i="6"/>
  <c r="H148" i="6" s="1"/>
  <c r="F147" i="6"/>
  <c r="E147" i="6"/>
  <c r="H147" i="6" s="1"/>
  <c r="F146" i="6"/>
  <c r="E146" i="6"/>
  <c r="H146" i="6" s="1"/>
  <c r="F145" i="6"/>
  <c r="E145" i="6"/>
  <c r="H145" i="6" s="1"/>
  <c r="F144" i="6"/>
  <c r="E144" i="6"/>
  <c r="H144" i="6" s="1"/>
  <c r="F143" i="6"/>
  <c r="E143" i="6"/>
  <c r="H143" i="6" s="1"/>
  <c r="F142" i="6"/>
  <c r="E142" i="6"/>
  <c r="H142" i="6" s="1"/>
  <c r="F141" i="6"/>
  <c r="E141" i="6"/>
  <c r="H141" i="6" s="1"/>
  <c r="F140" i="6"/>
  <c r="E140" i="6"/>
  <c r="H140" i="6" s="1"/>
  <c r="F139" i="6"/>
  <c r="E139" i="6"/>
  <c r="H139" i="6" s="1"/>
  <c r="F138" i="6"/>
  <c r="E138" i="6"/>
  <c r="H138" i="6" s="1"/>
  <c r="F137" i="6"/>
  <c r="E137" i="6"/>
  <c r="H137" i="6" s="1"/>
  <c r="F136" i="6"/>
  <c r="E136" i="6"/>
  <c r="H136" i="6" s="1"/>
  <c r="F135" i="6"/>
  <c r="E135" i="6"/>
  <c r="H135" i="6" s="1"/>
  <c r="F134" i="6"/>
  <c r="E134" i="6"/>
  <c r="H134" i="6" s="1"/>
  <c r="F133" i="6"/>
  <c r="E133" i="6"/>
  <c r="H133" i="6" s="1"/>
  <c r="F132" i="6"/>
  <c r="E132" i="6"/>
  <c r="H132" i="6" s="1"/>
  <c r="F131" i="6"/>
  <c r="E131" i="6"/>
  <c r="H131" i="6" s="1"/>
  <c r="F130" i="6"/>
  <c r="E130" i="6"/>
  <c r="H130" i="6" s="1"/>
  <c r="F129" i="6"/>
  <c r="E129" i="6"/>
  <c r="H129" i="6" s="1"/>
  <c r="F128" i="6"/>
  <c r="E128" i="6"/>
  <c r="H128" i="6" s="1"/>
  <c r="F127" i="6"/>
  <c r="E127" i="6"/>
  <c r="H127" i="6" s="1"/>
  <c r="F126" i="6"/>
  <c r="E126" i="6"/>
  <c r="H126" i="6" s="1"/>
  <c r="F125" i="6"/>
  <c r="E125" i="6"/>
  <c r="H125" i="6" s="1"/>
  <c r="F124" i="6"/>
  <c r="E124" i="6"/>
  <c r="H124" i="6" s="1"/>
  <c r="F123" i="6"/>
  <c r="E123" i="6"/>
  <c r="H123" i="6" s="1"/>
  <c r="F122" i="6"/>
  <c r="E122" i="6"/>
  <c r="H122" i="6" s="1"/>
  <c r="F121" i="6"/>
  <c r="E121" i="6"/>
  <c r="H121" i="6" s="1"/>
  <c r="F120" i="6"/>
  <c r="E120" i="6"/>
  <c r="H120" i="6" s="1"/>
  <c r="F119" i="6"/>
  <c r="E119" i="6"/>
  <c r="H119" i="6" s="1"/>
  <c r="F118" i="6"/>
  <c r="E118" i="6"/>
  <c r="H118" i="6" s="1"/>
  <c r="F117" i="6"/>
  <c r="E117" i="6"/>
  <c r="H117" i="6" s="1"/>
  <c r="F116" i="6"/>
  <c r="E116" i="6"/>
  <c r="H116" i="6" s="1"/>
  <c r="F115" i="6"/>
  <c r="E115" i="6"/>
  <c r="H115" i="6" s="1"/>
  <c r="F114" i="6"/>
  <c r="E114" i="6"/>
  <c r="H114" i="6" s="1"/>
  <c r="F113" i="6"/>
  <c r="E113" i="6"/>
  <c r="H113" i="6" s="1"/>
  <c r="F112" i="6"/>
  <c r="E112" i="6"/>
  <c r="H112" i="6" s="1"/>
  <c r="F111" i="6"/>
  <c r="E111" i="6"/>
  <c r="H111" i="6" s="1"/>
  <c r="F110" i="6"/>
  <c r="E110" i="6"/>
  <c r="H110" i="6" s="1"/>
  <c r="F109" i="6"/>
  <c r="E109" i="6"/>
  <c r="H109" i="6" s="1"/>
  <c r="F108" i="6"/>
  <c r="E108" i="6"/>
  <c r="H108" i="6" s="1"/>
  <c r="F107" i="6"/>
  <c r="E107" i="6"/>
  <c r="H107" i="6" s="1"/>
  <c r="F106" i="6"/>
  <c r="E106" i="6"/>
  <c r="H106" i="6" s="1"/>
  <c r="F105" i="6"/>
  <c r="E105" i="6"/>
  <c r="H105" i="6" s="1"/>
  <c r="F104" i="6"/>
  <c r="E104" i="6"/>
  <c r="H104" i="6" s="1"/>
  <c r="F103" i="6"/>
  <c r="E103" i="6"/>
  <c r="H103" i="6" s="1"/>
  <c r="F102" i="6"/>
  <c r="E102" i="6"/>
  <c r="H102" i="6" s="1"/>
  <c r="F101" i="6"/>
  <c r="E101" i="6"/>
  <c r="H101" i="6" s="1"/>
  <c r="F100" i="6"/>
  <c r="E100" i="6"/>
  <c r="H100" i="6" s="1"/>
  <c r="F99" i="6"/>
  <c r="E99" i="6"/>
  <c r="H99" i="6" s="1"/>
  <c r="F98" i="6"/>
  <c r="E98" i="6"/>
  <c r="H98" i="6" s="1"/>
  <c r="F97" i="6"/>
  <c r="E97" i="6"/>
  <c r="H97" i="6" s="1"/>
  <c r="F96" i="6"/>
  <c r="E96" i="6"/>
  <c r="H96" i="6" s="1"/>
  <c r="F95" i="6"/>
  <c r="E95" i="6"/>
  <c r="H95" i="6" s="1"/>
  <c r="F94" i="6"/>
  <c r="E94" i="6"/>
  <c r="H94" i="6" s="1"/>
  <c r="F93" i="6"/>
  <c r="E93" i="6"/>
  <c r="H93" i="6" s="1"/>
  <c r="F92" i="6"/>
  <c r="E92" i="6"/>
  <c r="H92" i="6" s="1"/>
  <c r="F91" i="6"/>
  <c r="E91" i="6"/>
  <c r="H91" i="6" s="1"/>
  <c r="F90" i="6"/>
  <c r="E90" i="6"/>
  <c r="H90" i="6" s="1"/>
  <c r="F89" i="6"/>
  <c r="E89" i="6"/>
  <c r="H89" i="6" s="1"/>
  <c r="F88" i="6"/>
  <c r="E88" i="6"/>
  <c r="H88" i="6" s="1"/>
  <c r="F87" i="6"/>
  <c r="E87" i="6"/>
  <c r="H87" i="6" s="1"/>
  <c r="F86" i="6"/>
  <c r="E86" i="6"/>
  <c r="H86" i="6" s="1"/>
  <c r="F85" i="6"/>
  <c r="E85" i="6"/>
  <c r="H85" i="6" s="1"/>
  <c r="F84" i="6"/>
  <c r="E84" i="6"/>
  <c r="H84" i="6" s="1"/>
  <c r="F83" i="6"/>
  <c r="E83" i="6"/>
  <c r="H83" i="6" s="1"/>
  <c r="F82" i="6"/>
  <c r="E82" i="6"/>
  <c r="H82" i="6" s="1"/>
  <c r="F81" i="6"/>
  <c r="E81" i="6"/>
  <c r="H81" i="6" s="1"/>
  <c r="G80" i="6"/>
  <c r="F80" i="6"/>
  <c r="E80" i="6"/>
  <c r="H80" i="6" s="1"/>
  <c r="G79" i="6"/>
  <c r="F79" i="6"/>
  <c r="E79" i="6"/>
  <c r="H79" i="6" s="1"/>
  <c r="G78" i="6"/>
  <c r="F78" i="6"/>
  <c r="E78" i="6"/>
  <c r="H78" i="6" s="1"/>
  <c r="G77" i="6"/>
  <c r="F77" i="6"/>
  <c r="E77" i="6"/>
  <c r="H77" i="6" s="1"/>
  <c r="G76" i="6"/>
  <c r="F76" i="6"/>
  <c r="E76" i="6"/>
  <c r="H76" i="6" s="1"/>
  <c r="G75" i="6"/>
  <c r="F75" i="6"/>
  <c r="E75" i="6"/>
  <c r="H75" i="6" s="1"/>
  <c r="G74" i="6"/>
  <c r="F74" i="6"/>
  <c r="E74" i="6"/>
  <c r="H74" i="6" s="1"/>
  <c r="G73" i="6"/>
  <c r="F73" i="6"/>
  <c r="E73" i="6"/>
  <c r="H73" i="6" s="1"/>
  <c r="G72" i="6"/>
  <c r="F72" i="6"/>
  <c r="E72" i="6"/>
  <c r="H72" i="6" s="1"/>
  <c r="G71" i="6"/>
  <c r="F71" i="6"/>
  <c r="E71" i="6"/>
  <c r="H71" i="6" s="1"/>
  <c r="G70" i="6"/>
  <c r="F70" i="6"/>
  <c r="E70" i="6"/>
  <c r="H70" i="6" s="1"/>
  <c r="G69" i="6"/>
  <c r="F69" i="6"/>
  <c r="E69" i="6"/>
  <c r="H69" i="6" s="1"/>
  <c r="G68" i="6"/>
  <c r="F68" i="6"/>
  <c r="E68" i="6"/>
  <c r="H68" i="6" s="1"/>
  <c r="G67" i="6"/>
  <c r="F67" i="6"/>
  <c r="E67" i="6"/>
  <c r="H67" i="6" s="1"/>
  <c r="G66" i="6"/>
  <c r="F66" i="6"/>
  <c r="E66" i="6"/>
  <c r="H66" i="6" s="1"/>
  <c r="G65" i="6"/>
  <c r="F65" i="6"/>
  <c r="E65" i="6"/>
  <c r="H65" i="6" s="1"/>
  <c r="G64" i="6"/>
  <c r="F64" i="6"/>
  <c r="E64" i="6"/>
  <c r="H64" i="6" s="1"/>
  <c r="G63" i="6"/>
  <c r="F63" i="6"/>
  <c r="E63" i="6"/>
  <c r="H63" i="6" s="1"/>
  <c r="G62" i="6"/>
  <c r="F62" i="6"/>
  <c r="E62" i="6"/>
  <c r="H62" i="6" s="1"/>
  <c r="G61" i="6"/>
  <c r="F61" i="6"/>
  <c r="E61" i="6"/>
  <c r="H61" i="6" s="1"/>
  <c r="G60" i="6"/>
  <c r="F60" i="6"/>
  <c r="E60" i="6"/>
  <c r="H60" i="6" s="1"/>
  <c r="G59" i="6"/>
  <c r="F59" i="6"/>
  <c r="E59" i="6"/>
  <c r="H59" i="6" s="1"/>
  <c r="G58" i="6"/>
  <c r="F58" i="6"/>
  <c r="E58" i="6"/>
  <c r="H58" i="6" s="1"/>
  <c r="G57" i="6"/>
  <c r="F57" i="6"/>
  <c r="E57" i="6"/>
  <c r="H57" i="6" s="1"/>
  <c r="G56" i="6"/>
  <c r="F56" i="6"/>
  <c r="E56" i="6"/>
  <c r="H56" i="6" s="1"/>
  <c r="G55" i="6"/>
  <c r="F55" i="6"/>
  <c r="E55" i="6"/>
  <c r="H55" i="6" s="1"/>
  <c r="G54" i="6"/>
  <c r="F54" i="6"/>
  <c r="E54" i="6"/>
  <c r="H54" i="6" s="1"/>
  <c r="G53" i="6"/>
  <c r="F53" i="6"/>
  <c r="E53" i="6"/>
  <c r="H53" i="6" s="1"/>
  <c r="G52" i="6"/>
  <c r="F52" i="6"/>
  <c r="E52" i="6"/>
  <c r="H52" i="6" s="1"/>
  <c r="G51" i="6"/>
  <c r="F51" i="6"/>
  <c r="E51" i="6"/>
  <c r="H51" i="6" s="1"/>
  <c r="G50" i="6"/>
  <c r="F50" i="6"/>
  <c r="E50" i="6"/>
  <c r="H50" i="6" s="1"/>
  <c r="G49" i="6"/>
  <c r="F49" i="6"/>
  <c r="E49" i="6"/>
  <c r="H49" i="6" s="1"/>
  <c r="G48" i="6"/>
  <c r="F48" i="6"/>
  <c r="E48" i="6"/>
  <c r="H48" i="6" s="1"/>
  <c r="G47" i="6"/>
  <c r="F47" i="6"/>
  <c r="E47" i="6"/>
  <c r="H47" i="6" s="1"/>
  <c r="G46" i="6"/>
  <c r="F46" i="6"/>
  <c r="E46" i="6"/>
  <c r="H46" i="6" s="1"/>
  <c r="G45" i="6"/>
  <c r="F45" i="6"/>
  <c r="E45" i="6"/>
  <c r="H45" i="6" s="1"/>
  <c r="G44" i="6"/>
  <c r="F44" i="6"/>
  <c r="E44" i="6"/>
  <c r="H44" i="6" s="1"/>
  <c r="G43" i="6"/>
  <c r="F43" i="6"/>
  <c r="E43" i="6"/>
  <c r="H43" i="6" s="1"/>
  <c r="G42" i="6"/>
  <c r="F42" i="6"/>
  <c r="E42" i="6"/>
  <c r="H42" i="6" s="1"/>
  <c r="G41" i="6"/>
  <c r="F41" i="6"/>
  <c r="E41" i="6"/>
  <c r="H41" i="6" s="1"/>
  <c r="G40" i="6"/>
  <c r="F40" i="6"/>
  <c r="E40" i="6"/>
  <c r="H40" i="6" s="1"/>
  <c r="G39" i="6"/>
  <c r="F39" i="6"/>
  <c r="E39" i="6"/>
  <c r="H39" i="6" s="1"/>
  <c r="G38" i="6"/>
  <c r="F38" i="6"/>
  <c r="E38" i="6"/>
  <c r="H38" i="6" s="1"/>
  <c r="G37" i="6"/>
  <c r="F37" i="6"/>
  <c r="E37" i="6"/>
  <c r="H37" i="6" s="1"/>
  <c r="G36" i="6"/>
  <c r="F36" i="6"/>
  <c r="E36" i="6"/>
  <c r="H36" i="6" s="1"/>
  <c r="G35" i="6"/>
  <c r="F35" i="6"/>
  <c r="E35" i="6"/>
  <c r="H35" i="6" s="1"/>
  <c r="G34" i="6"/>
  <c r="F34" i="6"/>
  <c r="E34" i="6"/>
  <c r="H34" i="6" s="1"/>
  <c r="G33" i="6"/>
  <c r="F33" i="6"/>
  <c r="E33" i="6"/>
  <c r="H33" i="6" s="1"/>
  <c r="G32" i="6"/>
  <c r="F32" i="6"/>
  <c r="E32" i="6"/>
  <c r="H32" i="6" s="1"/>
  <c r="G31" i="6"/>
  <c r="F31" i="6"/>
  <c r="E31" i="6"/>
  <c r="H31" i="6" s="1"/>
  <c r="G30" i="6"/>
  <c r="F30" i="6"/>
  <c r="E30" i="6"/>
  <c r="H30" i="6" s="1"/>
  <c r="G29" i="6"/>
  <c r="F29" i="6"/>
  <c r="E29" i="6"/>
  <c r="H29" i="6" s="1"/>
  <c r="G28" i="6"/>
  <c r="F28" i="6"/>
  <c r="E28" i="6"/>
  <c r="H28" i="6" s="1"/>
  <c r="G27" i="6"/>
  <c r="F27" i="6"/>
  <c r="E27" i="6"/>
  <c r="H27" i="6" s="1"/>
  <c r="G26" i="6"/>
  <c r="F26" i="6"/>
  <c r="E26" i="6"/>
  <c r="H26" i="6" s="1"/>
  <c r="G25" i="6"/>
  <c r="F25" i="6"/>
  <c r="E25" i="6"/>
  <c r="H25" i="6" s="1"/>
  <c r="G24" i="6"/>
  <c r="F24" i="6"/>
  <c r="E24" i="6"/>
  <c r="H24" i="6" s="1"/>
  <c r="G23" i="6"/>
  <c r="F23" i="6"/>
  <c r="E23" i="6"/>
  <c r="H23" i="6" s="1"/>
  <c r="G22" i="6"/>
  <c r="F22" i="6"/>
  <c r="E22" i="6"/>
  <c r="H22" i="6" s="1"/>
  <c r="G21" i="6"/>
  <c r="F21" i="6"/>
  <c r="E21" i="6"/>
  <c r="H21" i="6" s="1"/>
  <c r="G20" i="6"/>
  <c r="F20" i="6"/>
  <c r="E20" i="6"/>
  <c r="H20" i="6" s="1"/>
  <c r="G19" i="6"/>
  <c r="F19" i="6"/>
  <c r="E19" i="6"/>
  <c r="H19" i="6" s="1"/>
  <c r="G18" i="6"/>
  <c r="F18" i="6"/>
  <c r="E18" i="6"/>
  <c r="H18" i="6" s="1"/>
  <c r="G17" i="6"/>
  <c r="F17" i="6"/>
  <c r="E17" i="6"/>
  <c r="H17" i="6" s="1"/>
  <c r="G16" i="6"/>
  <c r="F16" i="6"/>
  <c r="E16" i="6"/>
  <c r="H16" i="6" s="1"/>
  <c r="G15" i="6"/>
  <c r="F15" i="6"/>
  <c r="E15" i="6"/>
  <c r="H15" i="6" s="1"/>
  <c r="G14" i="6"/>
  <c r="F14" i="6"/>
  <c r="E14" i="6"/>
  <c r="H14" i="6" s="1"/>
  <c r="G13" i="6"/>
  <c r="F13" i="6"/>
  <c r="E13" i="6"/>
  <c r="H13" i="6" s="1"/>
  <c r="G12" i="6"/>
  <c r="F12" i="6"/>
  <c r="E12" i="6"/>
  <c r="H12" i="6" s="1"/>
  <c r="G11" i="6"/>
  <c r="F11" i="6"/>
  <c r="E11" i="6"/>
  <c r="H11" i="6" s="1"/>
  <c r="G10" i="6"/>
  <c r="F10" i="6"/>
  <c r="E10" i="6"/>
  <c r="H10" i="6" s="1"/>
  <c r="G9" i="6"/>
  <c r="F9" i="6"/>
  <c r="E9" i="6"/>
  <c r="H9" i="6" s="1"/>
  <c r="G8" i="6"/>
  <c r="F8" i="6"/>
  <c r="U49" i="3" s="1"/>
  <c r="E8" i="6"/>
  <c r="H8" i="6" s="1"/>
  <c r="G7" i="6"/>
  <c r="F7" i="6"/>
  <c r="E7" i="6"/>
  <c r="H7" i="6" s="1"/>
  <c r="G6" i="6"/>
  <c r="F6" i="6"/>
  <c r="E6" i="6"/>
  <c r="H6" i="6" s="1"/>
  <c r="G5" i="6"/>
  <c r="F5" i="6"/>
  <c r="E5" i="6"/>
  <c r="H5" i="6" s="1"/>
  <c r="G4" i="6"/>
  <c r="F4" i="6"/>
  <c r="E4" i="6"/>
  <c r="H4" i="6" s="1"/>
  <c r="G3" i="6"/>
  <c r="F3" i="6"/>
  <c r="E3" i="6"/>
  <c r="H3" i="6" s="1"/>
  <c r="G2" i="6"/>
  <c r="F2" i="6"/>
  <c r="E2" i="6"/>
  <c r="H2" i="6" s="1"/>
  <c r="G50" i="5"/>
  <c r="G48" i="5"/>
  <c r="AO6" i="5"/>
  <c r="AO3" i="5"/>
  <c r="O17" i="3"/>
  <c r="O55" i="5" s="1"/>
  <c r="D15" i="3"/>
  <c r="D53" i="5" s="1"/>
  <c r="G12" i="3"/>
  <c r="G10" i="3"/>
  <c r="M58" i="3" s="1"/>
  <c r="AO6" i="3"/>
  <c r="AO3" i="3"/>
  <c r="B46" i="2"/>
  <c r="B47" i="2" s="1"/>
  <c r="B48" i="2" s="1"/>
  <c r="B39" i="3" s="1"/>
  <c r="G46" i="5"/>
  <c r="V28" i="2"/>
  <c r="R28" i="2"/>
  <c r="AP27" i="2"/>
  <c r="AP26" i="2"/>
  <c r="AP25" i="2"/>
  <c r="AP24" i="2"/>
  <c r="AP23" i="2"/>
  <c r="AP22" i="2"/>
  <c r="AP21" i="2"/>
  <c r="AP20" i="2"/>
  <c r="AP19" i="2"/>
  <c r="AP18" i="2"/>
  <c r="AP17" i="2"/>
  <c r="AP16" i="2"/>
  <c r="AP15" i="2"/>
  <c r="AP14" i="2"/>
  <c r="AP13" i="2"/>
  <c r="AP12" i="2"/>
  <c r="AP11" i="2"/>
  <c r="AR4" i="2"/>
  <c r="AO5" i="5" s="1"/>
  <c r="D31" i="3" l="1"/>
  <c r="S30" i="5"/>
  <c r="S68" i="5" s="1"/>
  <c r="B30" i="5"/>
  <c r="B68" i="5" s="1"/>
  <c r="N31" i="3"/>
  <c r="D30" i="3"/>
  <c r="X17" i="3"/>
  <c r="X55" i="5" s="1"/>
  <c r="X17" i="5"/>
  <c r="M15" i="3"/>
  <c r="M53" i="5" s="1"/>
  <c r="M15" i="5"/>
  <c r="AF17" i="3"/>
  <c r="AF55" i="5" s="1"/>
  <c r="AF17" i="5"/>
  <c r="B21" i="3"/>
  <c r="G8" i="3"/>
  <c r="M59" i="3" s="1"/>
  <c r="G8" i="5"/>
  <c r="B26" i="3"/>
  <c r="B26" i="5"/>
  <c r="B64" i="5" s="1"/>
  <c r="D29" i="3"/>
  <c r="D29" i="5"/>
  <c r="D67" i="5" s="1"/>
  <c r="D27" i="3"/>
  <c r="D27" i="5"/>
  <c r="D65" i="5" s="1"/>
  <c r="B28" i="3"/>
  <c r="B28" i="5"/>
  <c r="B66" i="5" s="1"/>
  <c r="D28" i="3"/>
  <c r="D28" i="5"/>
  <c r="D66" i="5" s="1"/>
  <c r="D26" i="3"/>
  <c r="D26" i="5"/>
  <c r="D64" i="5" s="1"/>
  <c r="S28" i="3"/>
  <c r="S28" i="5"/>
  <c r="S66" i="5" s="1"/>
  <c r="S29" i="3"/>
  <c r="S29" i="5"/>
  <c r="S67" i="5" s="1"/>
  <c r="S21" i="3"/>
  <c r="S21" i="5"/>
  <c r="S59" i="5" s="1"/>
  <c r="S27" i="3"/>
  <c r="S27" i="5"/>
  <c r="S65" i="5" s="1"/>
  <c r="S22" i="3"/>
  <c r="S22" i="5"/>
  <c r="S60" i="5" s="1"/>
  <c r="AH29" i="3"/>
  <c r="AH29" i="5" s="1"/>
  <c r="N27" i="3"/>
  <c r="N27" i="5"/>
  <c r="N65" i="5" s="1"/>
  <c r="Y65" i="5" s="1"/>
  <c r="N29" i="3"/>
  <c r="N29" i="5"/>
  <c r="N67" i="5" s="1"/>
  <c r="Y67" i="5" s="1"/>
  <c r="N22" i="5"/>
  <c r="N60" i="5" s="1"/>
  <c r="Y60" i="5" s="1"/>
  <c r="AH28" i="3"/>
  <c r="AH28" i="5" s="1"/>
  <c r="S26" i="3"/>
  <c r="AR1" i="2"/>
  <c r="AO2" i="5" s="1"/>
  <c r="AO8" i="5" s="1"/>
  <c r="AR3" i="2"/>
  <c r="AO4" i="5" s="1"/>
  <c r="M61" i="3"/>
  <c r="D22" i="3"/>
  <c r="AP28" i="2"/>
  <c r="AH20" i="3"/>
  <c r="D21" i="3"/>
  <c r="M60" i="3"/>
  <c r="AH59" i="5"/>
  <c r="AO7" i="5"/>
  <c r="N22" i="3"/>
  <c r="AH60" i="5"/>
  <c r="AO5" i="3"/>
  <c r="AO7" i="3" s="1"/>
  <c r="AO4" i="3" l="1"/>
  <c r="AH66" i="5"/>
  <c r="AH58" i="5"/>
  <c r="AH20" i="5"/>
  <c r="AH23" i="5"/>
  <c r="AO2" i="3"/>
  <c r="AO8" i="3" s="1"/>
  <c r="AH26" i="3"/>
  <c r="F55" i="5"/>
  <c r="AH32" i="3"/>
  <c r="AH23" i="3"/>
  <c r="AH61" i="5" s="1"/>
  <c r="AH65" i="5"/>
  <c r="AH27" i="3" l="1"/>
  <c r="AH26" i="5"/>
  <c r="AH32" i="5"/>
  <c r="AH70" i="5" s="1"/>
  <c r="AH63" i="5"/>
  <c r="AH64" i="5" l="1"/>
  <c r="AH2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<sst xmlns="http://schemas.openxmlformats.org/spreadsheetml/2006/main" count="447" uniqueCount="284">
  <si>
    <t>出来高申請管理表</t>
    <rPh sb="0" eb="3">
      <t>デキダカ</t>
    </rPh>
    <rPh sb="3" eb="5">
      <t>シンセイ</t>
    </rPh>
    <rPh sb="5" eb="7">
      <t>カンリ</t>
    </rPh>
    <rPh sb="7" eb="8">
      <t>ヒョウ</t>
    </rPh>
    <phoneticPr fontId="3"/>
  </si>
  <si>
    <t>表示行</t>
    <rPh sb="0" eb="2">
      <t>ヒョウジ</t>
    </rPh>
    <rPh sb="2" eb="3">
      <t>ギョウ</t>
    </rPh>
    <phoneticPr fontId="3"/>
  </si>
  <si>
    <t>ﾍｯﾀﾞ行</t>
    <rPh sb="4" eb="5">
      <t>ギョウ</t>
    </rPh>
    <phoneticPr fontId="3"/>
  </si>
  <si>
    <t>項目説明</t>
    <rPh sb="0" eb="4">
      <t>コウモクセツメイ</t>
    </rPh>
    <phoneticPr fontId="3"/>
  </si>
  <si>
    <t>契約月日</t>
  </si>
  <si>
    <t>申請先</t>
  </si>
  <si>
    <t>表示上限</t>
    <rPh sb="0" eb="2">
      <t>ヒョウジ</t>
    </rPh>
    <rPh sb="2" eb="4">
      <t>ジョウゲン</t>
    </rPh>
    <phoneticPr fontId="3"/>
  </si>
  <si>
    <t>契約月日</t>
    <rPh sb="0" eb="4">
      <t>ケイヤクガッピ</t>
    </rPh>
    <phoneticPr fontId="3"/>
  </si>
  <si>
    <t>注文請書の日付を入力します。</t>
    <rPh sb="0" eb="4">
      <t>チュウモンウケショ</t>
    </rPh>
    <rPh sb="5" eb="7">
      <t>ヒヅケ</t>
    </rPh>
    <rPh sb="8" eb="10">
      <t>ニュウリョク</t>
    </rPh>
    <phoneticPr fontId="3"/>
  </si>
  <si>
    <t>受注番号</t>
    <rPh sb="0" eb="4">
      <t>ジュチュウバンゴウ</t>
    </rPh>
    <phoneticPr fontId="3"/>
  </si>
  <si>
    <t>工事名称</t>
    <rPh sb="0" eb="2">
      <t>コウジ</t>
    </rPh>
    <phoneticPr fontId="3"/>
  </si>
  <si>
    <t>登録件数</t>
    <rPh sb="0" eb="2">
      <t>トウロク</t>
    </rPh>
    <rPh sb="2" eb="4">
      <t>ケンスウ</t>
    </rPh>
    <phoneticPr fontId="3"/>
  </si>
  <si>
    <t>12桁の受注番号を入力します。</t>
    <rPh sb="2" eb="3">
      <t>ケタ</t>
    </rPh>
    <rPh sb="4" eb="8">
      <t>ジュチュウバンゴウ</t>
    </rPh>
    <rPh sb="9" eb="11">
      <t>ニュウリョク</t>
    </rPh>
    <phoneticPr fontId="3"/>
  </si>
  <si>
    <t>発注番号</t>
    <rPh sb="0" eb="2">
      <t>ハッチュウ</t>
    </rPh>
    <phoneticPr fontId="3"/>
  </si>
  <si>
    <t>発注件名</t>
    <rPh sb="0" eb="2">
      <t>ハッチュウ</t>
    </rPh>
    <rPh sb="2" eb="4">
      <t>ケンメイ</t>
    </rPh>
    <phoneticPr fontId="3"/>
  </si>
  <si>
    <t>集計行</t>
    <rPh sb="0" eb="2">
      <t>シュウケイ</t>
    </rPh>
    <rPh sb="2" eb="3">
      <t>ギョウ</t>
    </rPh>
    <phoneticPr fontId="3"/>
  </si>
  <si>
    <t>工事名称</t>
    <rPh sb="0" eb="4">
      <t>コウジメイショウ</t>
    </rPh>
    <phoneticPr fontId="3"/>
  </si>
  <si>
    <t>発注書に記載された工事名を入力します。</t>
    <rPh sb="0" eb="3">
      <t>ハッチュウショ</t>
    </rPh>
    <rPh sb="4" eb="6">
      <t>キサイ</t>
    </rPh>
    <rPh sb="9" eb="12">
      <t>コウジメイ</t>
    </rPh>
    <rPh sb="13" eb="15">
      <t>ニュウリョク</t>
    </rPh>
    <phoneticPr fontId="3"/>
  </si>
  <si>
    <t>工期(自</t>
    <phoneticPr fontId="3"/>
  </si>
  <si>
    <t>工期(至</t>
    <phoneticPr fontId="3"/>
  </si>
  <si>
    <t>発注番号</t>
    <rPh sb="0" eb="4">
      <t>ハッチュウバンゴウ</t>
    </rPh>
    <phoneticPr fontId="3"/>
  </si>
  <si>
    <t>発注書に記載された12桁の発注番号を入力します。</t>
    <rPh sb="0" eb="3">
      <t>ハッチュウショ</t>
    </rPh>
    <rPh sb="4" eb="6">
      <t>キサイ</t>
    </rPh>
    <rPh sb="11" eb="12">
      <t>ケタ</t>
    </rPh>
    <rPh sb="13" eb="17">
      <t>ハッチュウバンゴウ</t>
    </rPh>
    <rPh sb="18" eb="20">
      <t>ニュウリョク</t>
    </rPh>
    <phoneticPr fontId="3"/>
  </si>
  <si>
    <t>登録番号</t>
    <rPh sb="0" eb="4">
      <t>トウロクバンゴウ</t>
    </rPh>
    <phoneticPr fontId="3"/>
  </si>
  <si>
    <t>発注件名</t>
    <rPh sb="0" eb="4">
      <t>ハッチュウケンメイ</t>
    </rPh>
    <phoneticPr fontId="3"/>
  </si>
  <si>
    <t>発注書に記載された発注件名を入力します。</t>
    <rPh sb="0" eb="3">
      <t>ハッチュウショ</t>
    </rPh>
    <rPh sb="4" eb="6">
      <t>キサイ</t>
    </rPh>
    <rPh sb="9" eb="13">
      <t>ハッチュウケンメイ</t>
    </rPh>
    <rPh sb="14" eb="16">
      <t>ニュウリョク</t>
    </rPh>
    <phoneticPr fontId="3"/>
  </si>
  <si>
    <t>連番</t>
    <rPh sb="0" eb="2">
      <t>レンバン</t>
    </rPh>
    <phoneticPr fontId="3"/>
  </si>
  <si>
    <t>請求書発行日※2</t>
    <rPh sb="0" eb="3">
      <t>セイキュウショ</t>
    </rPh>
    <rPh sb="3" eb="5">
      <t>ハッコウ</t>
    </rPh>
    <rPh sb="5" eb="6">
      <t>ビ</t>
    </rPh>
    <phoneticPr fontId="3"/>
  </si>
  <si>
    <t>契約金額(税抜)</t>
    <rPh sb="0" eb="2">
      <t>ケイヤク</t>
    </rPh>
    <rPh sb="2" eb="4">
      <t>キンガク</t>
    </rPh>
    <phoneticPr fontId="3"/>
  </si>
  <si>
    <t>申請金額(税抜)</t>
    <rPh sb="0" eb="2">
      <t>シンセイ</t>
    </rPh>
    <rPh sb="2" eb="4">
      <t>キンガク</t>
    </rPh>
    <rPh sb="5" eb="6">
      <t>ゼイ</t>
    </rPh>
    <rPh sb="6" eb="7">
      <t>ヌ</t>
    </rPh>
    <phoneticPr fontId="3"/>
  </si>
  <si>
    <t>申請金額(消費税等)</t>
    <rPh sb="0" eb="2">
      <t>シンセイ</t>
    </rPh>
    <rPh sb="2" eb="4">
      <t>キンガク</t>
    </rPh>
    <rPh sb="5" eb="8">
      <t>ショウヒゼイ</t>
    </rPh>
    <rPh sb="8" eb="9">
      <t>トウ</t>
    </rPh>
    <phoneticPr fontId="3"/>
  </si>
  <si>
    <t>申請内容</t>
    <rPh sb="0" eb="2">
      <t>シンセイ</t>
    </rPh>
    <rPh sb="2" eb="4">
      <t>ナイヨウ</t>
    </rPh>
    <phoneticPr fontId="3"/>
  </si>
  <si>
    <t>変更履歴</t>
    <rPh sb="0" eb="2">
      <t>ヘンコウ</t>
    </rPh>
    <rPh sb="2" eb="4">
      <t>リレキ</t>
    </rPh>
    <phoneticPr fontId="3"/>
  </si>
  <si>
    <t>税率</t>
    <rPh sb="0" eb="2">
      <t>ゼイリツ</t>
    </rPh>
    <phoneticPr fontId="3"/>
  </si>
  <si>
    <t>発注工期（開始日）を入力します。</t>
    <rPh sb="0" eb="4">
      <t>ハッチュウコウキ</t>
    </rPh>
    <rPh sb="5" eb="8">
      <t>カイシビ</t>
    </rPh>
    <rPh sb="10" eb="12">
      <t>ニュウリョク</t>
    </rPh>
    <phoneticPr fontId="3"/>
  </si>
  <si>
    <t>発注工期（終了日）を入力します。</t>
    <rPh sb="0" eb="4">
      <t>ハッチュウコウキ</t>
    </rPh>
    <rPh sb="5" eb="8">
      <t>シュウリョウビ</t>
    </rPh>
    <rPh sb="10" eb="12">
      <t>ニュウリョク</t>
    </rPh>
    <phoneticPr fontId="3"/>
  </si>
  <si>
    <t>登録番号</t>
    <rPh sb="0" eb="2">
      <t>トウロク</t>
    </rPh>
    <rPh sb="2" eb="4">
      <t>バンゴウ</t>
    </rPh>
    <phoneticPr fontId="3"/>
  </si>
  <si>
    <t>インボイス登録番号を入力します。</t>
    <rPh sb="5" eb="7">
      <t>トウロク</t>
    </rPh>
    <rPh sb="7" eb="9">
      <t>バンゴウ</t>
    </rPh>
    <rPh sb="10" eb="12">
      <t>ニュウリョク</t>
    </rPh>
    <phoneticPr fontId="3"/>
  </si>
  <si>
    <t>発注連番を数字のみ入力します。最終回は「完」と入力します。</t>
    <phoneticPr fontId="3"/>
  </si>
  <si>
    <t>契約金額(税抜)</t>
    <phoneticPr fontId="3"/>
  </si>
  <si>
    <t>発注書の金額（変更契約をしている場合はその金額）を税抜で入力します。</t>
    <phoneticPr fontId="3"/>
  </si>
  <si>
    <t>申請金額(税抜)</t>
    <phoneticPr fontId="3"/>
  </si>
  <si>
    <t>各月の出来高を税抜で入力します。産廃税等の非課税項目についてはこの申請金額に含めてください。</t>
    <phoneticPr fontId="3"/>
  </si>
  <si>
    <t>申請金額(消費税等)</t>
    <phoneticPr fontId="3"/>
  </si>
  <si>
    <t>各月の申請金額のうち課税対象にかかる消費税等の額を入力します。</t>
    <phoneticPr fontId="3"/>
  </si>
  <si>
    <t>申請内容</t>
    <rPh sb="0" eb="4">
      <t>シンセイナイヨウ</t>
    </rPh>
    <phoneticPr fontId="3"/>
  </si>
  <si>
    <t>申請内容を簡潔かつ具体的に入力願います。</t>
    <phoneticPr fontId="3"/>
  </si>
  <si>
    <t>入力された、申請金額（消費税等）の税率を表示します。</t>
    <phoneticPr fontId="3"/>
  </si>
  <si>
    <t>申請　累計額</t>
    <rPh sb="0" eb="2">
      <t>シンセイ</t>
    </rPh>
    <rPh sb="3" eb="6">
      <t>ルイケイガク</t>
    </rPh>
    <phoneticPr fontId="3"/>
  </si>
  <si>
    <t>※１</t>
    <phoneticPr fontId="3"/>
  </si>
  <si>
    <t>高速道路トールテクノロジー株式会社　御中</t>
    <rPh sb="0" eb="4">
      <t>コウソクドウロ</t>
    </rPh>
    <rPh sb="13" eb="17">
      <t>カブシキガイシャ</t>
    </rPh>
    <rPh sb="18" eb="20">
      <t>オンチュウ</t>
    </rPh>
    <phoneticPr fontId="3"/>
  </si>
  <si>
    <t>出来高検収申請書</t>
    <rPh sb="0" eb="3">
      <t>デキダカ</t>
    </rPh>
    <rPh sb="3" eb="5">
      <t>ケンシュウ</t>
    </rPh>
    <rPh sb="5" eb="8">
      <t>シンセイショ</t>
    </rPh>
    <phoneticPr fontId="3"/>
  </si>
  <si>
    <t>登録件数</t>
    <phoneticPr fontId="3"/>
  </si>
  <si>
    <t>下記の工事に係る出来高に対し、検収を申請いたします。</t>
    <rPh sb="0" eb="2">
      <t>カキ</t>
    </rPh>
    <rPh sb="3" eb="5">
      <t>コウジ</t>
    </rPh>
    <rPh sb="6" eb="7">
      <t>カカ</t>
    </rPh>
    <rPh sb="8" eb="11">
      <t>デキダカ</t>
    </rPh>
    <rPh sb="12" eb="13">
      <t>タイ</t>
    </rPh>
    <rPh sb="15" eb="17">
      <t>ケンシュウ</t>
    </rPh>
    <rPh sb="18" eb="20">
      <t>シンセイ</t>
    </rPh>
    <phoneticPr fontId="3"/>
  </si>
  <si>
    <t>集計表示行</t>
    <rPh sb="0" eb="2">
      <t>シュウケイ</t>
    </rPh>
    <rPh sb="2" eb="4">
      <t>ヒョウジ</t>
    </rPh>
    <rPh sb="4" eb="5">
      <t>ギョウ</t>
    </rPh>
    <phoneticPr fontId="3"/>
  </si>
  <si>
    <t>〔申請日付〕</t>
    <rPh sb="1" eb="3">
      <t>シンセイ</t>
    </rPh>
    <rPh sb="3" eb="5">
      <t>ヒヅケ</t>
    </rPh>
    <phoneticPr fontId="3"/>
  </si>
  <si>
    <t>〔申請者〕</t>
    <rPh sb="1" eb="3">
      <t>シンセイ</t>
    </rPh>
    <rPh sb="3" eb="4">
      <t>モノ</t>
    </rPh>
    <phoneticPr fontId="3"/>
  </si>
  <si>
    <t>書出行</t>
    <rPh sb="0" eb="2">
      <t>カキダ</t>
    </rPh>
    <rPh sb="2" eb="3">
      <t>ギョウ</t>
    </rPh>
    <phoneticPr fontId="3"/>
  </si>
  <si>
    <t>〔発注番号〕</t>
    <rPh sb="1" eb="3">
      <t>ハッチュウ</t>
    </rPh>
    <rPh sb="3" eb="5">
      <t>バンゴウ</t>
    </rPh>
    <phoneticPr fontId="3"/>
  </si>
  <si>
    <t>〔申請先〕</t>
    <rPh sb="1" eb="3">
      <t>シンセイ</t>
    </rPh>
    <rPh sb="3" eb="4">
      <t>サキ</t>
    </rPh>
    <phoneticPr fontId="3"/>
  </si>
  <si>
    <t>㊞</t>
    <phoneticPr fontId="3"/>
  </si>
  <si>
    <t>受注</t>
    <rPh sb="0" eb="2">
      <t>ジュチュウ</t>
    </rPh>
    <phoneticPr fontId="3"/>
  </si>
  <si>
    <t>発注</t>
    <rPh sb="0" eb="2">
      <t>ハッチュウ</t>
    </rPh>
    <phoneticPr fontId="3"/>
  </si>
  <si>
    <t>番号</t>
  </si>
  <si>
    <t>件名</t>
    <rPh sb="0" eb="2">
      <t>ケンメイ</t>
    </rPh>
    <phoneticPr fontId="3"/>
  </si>
  <si>
    <t>契約金額</t>
    <rPh sb="0" eb="2">
      <t>ケイヤク</t>
    </rPh>
    <rPh sb="2" eb="4">
      <t>キンガク</t>
    </rPh>
    <phoneticPr fontId="3"/>
  </si>
  <si>
    <t>契約</t>
    <rPh sb="0" eb="2">
      <t>ケイヤク</t>
    </rPh>
    <phoneticPr fontId="3"/>
  </si>
  <si>
    <t>工期</t>
    <rPh sb="0" eb="2">
      <t>コウキ</t>
    </rPh>
    <phoneticPr fontId="3"/>
  </si>
  <si>
    <t>自</t>
    <rPh sb="0" eb="1">
      <t>ジ</t>
    </rPh>
    <phoneticPr fontId="3"/>
  </si>
  <si>
    <t>至</t>
    <rPh sb="0" eb="1">
      <t>イタ</t>
    </rPh>
    <phoneticPr fontId="3"/>
  </si>
  <si>
    <t>(税抜価格)</t>
    <rPh sb="1" eb="2">
      <t>ゼイ</t>
    </rPh>
    <rPh sb="2" eb="3">
      <t>バツ</t>
    </rPh>
    <rPh sb="3" eb="5">
      <t>カカク</t>
    </rPh>
    <phoneticPr fontId="3"/>
  </si>
  <si>
    <t>月日</t>
    <rPh sb="0" eb="2">
      <t>ガッピ</t>
    </rPh>
    <phoneticPr fontId="3"/>
  </si>
  <si>
    <t>申請内容・摘要</t>
    <rPh sb="0" eb="2">
      <t>シンセイ</t>
    </rPh>
    <rPh sb="2" eb="4">
      <t>ナイヨウ</t>
    </rPh>
    <rPh sb="5" eb="7">
      <t>テキヨウ</t>
    </rPh>
    <phoneticPr fontId="3"/>
  </si>
  <si>
    <t>出来高</t>
    <rPh sb="0" eb="3">
      <t>デキダカ</t>
    </rPh>
    <phoneticPr fontId="3"/>
  </si>
  <si>
    <t>摘要/変更履歴</t>
    <rPh sb="0" eb="2">
      <t>テキヨウ</t>
    </rPh>
    <rPh sb="3" eb="5">
      <t>ヘンコウ</t>
    </rPh>
    <rPh sb="5" eb="7">
      <t>リレキ</t>
    </rPh>
    <phoneticPr fontId="3"/>
  </si>
  <si>
    <t>今回までの出来高累計(A)</t>
    <phoneticPr fontId="3"/>
  </si>
  <si>
    <t xml:space="preserve">  内訳:(税抜価格)</t>
    <rPh sb="2" eb="4">
      <t>ウチワケ</t>
    </rPh>
    <rPh sb="6" eb="7">
      <t>ゼイ</t>
    </rPh>
    <rPh sb="7" eb="8">
      <t>ヌ</t>
    </rPh>
    <rPh sb="8" eb="10">
      <t>カカク</t>
    </rPh>
    <phoneticPr fontId="3"/>
  </si>
  <si>
    <t>(消費税等)</t>
    <rPh sb="4" eb="5">
      <t>トウ</t>
    </rPh>
    <phoneticPr fontId="3"/>
  </si>
  <si>
    <t>工事進捗率</t>
    <rPh sb="0" eb="2">
      <t>コウジ</t>
    </rPh>
    <rPh sb="2" eb="4">
      <t>シンチョク</t>
    </rPh>
    <rPh sb="4" eb="5">
      <t>リツ</t>
    </rPh>
    <phoneticPr fontId="3"/>
  </si>
  <si>
    <t>前回までの出来高累計(B)</t>
    <phoneticPr fontId="3"/>
  </si>
  <si>
    <t>差引申請出来高(A-B)</t>
    <rPh sb="0" eb="2">
      <t>サシヒキ</t>
    </rPh>
    <rPh sb="2" eb="4">
      <t>シンセイ</t>
    </rPh>
    <rPh sb="4" eb="7">
      <t>デキダカ</t>
    </rPh>
    <phoneticPr fontId="3"/>
  </si>
  <si>
    <t>請負残高 (税抜価格)</t>
    <phoneticPr fontId="3"/>
  </si>
  <si>
    <t>ｷﾘﾄﾘ</t>
    <phoneticPr fontId="3"/>
  </si>
  <si>
    <t>検収通知書</t>
    <rPh sb="0" eb="2">
      <t>ケンシュウ</t>
    </rPh>
    <rPh sb="2" eb="5">
      <t>ツウチショ</t>
    </rPh>
    <phoneticPr fontId="3"/>
  </si>
  <si>
    <t>検収者</t>
    <rPh sb="0" eb="2">
      <t>ケンシュウ</t>
    </rPh>
    <rPh sb="2" eb="3">
      <t>シャ</t>
    </rPh>
    <phoneticPr fontId="3"/>
  </si>
  <si>
    <t>担当者</t>
    <rPh sb="0" eb="3">
      <t>タントウシャ</t>
    </rPh>
    <phoneticPr fontId="3"/>
  </si>
  <si>
    <t>下記の通り請求いたします。</t>
    <rPh sb="0" eb="2">
      <t>カキ</t>
    </rPh>
    <rPh sb="3" eb="4">
      <t>トオ</t>
    </rPh>
    <rPh sb="5" eb="7">
      <t>セイキュウ</t>
    </rPh>
    <phoneticPr fontId="3"/>
  </si>
  <si>
    <t>〔発行日〕</t>
    <rPh sb="1" eb="4">
      <t>ハッコウビ</t>
    </rPh>
    <phoneticPr fontId="3"/>
  </si>
  <si>
    <t>請求金額(A-B)</t>
    <rPh sb="0" eb="2">
      <t>セイキュウ</t>
    </rPh>
    <rPh sb="2" eb="4">
      <t>キンガク</t>
    </rPh>
    <phoneticPr fontId="3"/>
  </si>
  <si>
    <t xml:space="preserve"> (10%対象出来高)</t>
    <rPh sb="5" eb="7">
      <t>タイショウ</t>
    </rPh>
    <rPh sb="7" eb="10">
      <t>デキダカ</t>
    </rPh>
    <phoneticPr fontId="3"/>
  </si>
  <si>
    <t xml:space="preserve"> (10%対象消費税)</t>
    <rPh sb="5" eb="7">
      <t>タイショウ</t>
    </rPh>
    <rPh sb="7" eb="10">
      <t>ショウヒゼイ</t>
    </rPh>
    <phoneticPr fontId="3"/>
  </si>
  <si>
    <t xml:space="preserve"> (8%対象出来高)</t>
    <rPh sb="4" eb="6">
      <t>タイショウ</t>
    </rPh>
    <rPh sb="6" eb="9">
      <t>デキダカ</t>
    </rPh>
    <phoneticPr fontId="3"/>
  </si>
  <si>
    <t>(8%対象消費税)</t>
    <rPh sb="3" eb="5">
      <t>タイショウ</t>
    </rPh>
    <phoneticPr fontId="3"/>
  </si>
  <si>
    <t>〔発行元〕</t>
    <rPh sb="1" eb="4">
      <t>ハッコウモト</t>
    </rPh>
    <phoneticPr fontId="3"/>
  </si>
  <si>
    <t>（発注件名）　　　　　　　　　　　　　　　　　　　　　</t>
    <rPh sb="1" eb="3">
      <t>ハッチュウ</t>
    </rPh>
    <rPh sb="3" eb="5">
      <t>ケンメイ</t>
    </rPh>
    <phoneticPr fontId="3"/>
  </si>
  <si>
    <t>以上</t>
    <rPh sb="0" eb="2">
      <t>イジョウ</t>
    </rPh>
    <phoneticPr fontId="3"/>
  </si>
  <si>
    <t>〔発行日付〕</t>
    <rPh sb="1" eb="3">
      <t>ハッコウ</t>
    </rPh>
    <rPh sb="3" eb="4">
      <t>ヒ</t>
    </rPh>
    <rPh sb="4" eb="5">
      <t>ツキ</t>
    </rPh>
    <phoneticPr fontId="3"/>
  </si>
  <si>
    <t>受渡書　兼　請求書</t>
    <rPh sb="0" eb="2">
      <t>ウケワタシ</t>
    </rPh>
    <rPh sb="2" eb="3">
      <t>ショ</t>
    </rPh>
    <rPh sb="4" eb="5">
      <t>ケン</t>
    </rPh>
    <rPh sb="6" eb="7">
      <t>ウケ</t>
    </rPh>
    <rPh sb="7" eb="8">
      <t>モトム</t>
    </rPh>
    <rPh sb="8" eb="9">
      <t>ショ</t>
    </rPh>
    <phoneticPr fontId="3"/>
  </si>
  <si>
    <t>北海道TC</t>
  </si>
  <si>
    <t>札幌TS</t>
  </si>
  <si>
    <t>滝川TS</t>
  </si>
  <si>
    <t>帯広TS</t>
  </si>
  <si>
    <t>室蘭TS</t>
  </si>
  <si>
    <t>北海道SS</t>
  </si>
  <si>
    <t>東北TC</t>
  </si>
  <si>
    <t>仙台TS</t>
  </si>
  <si>
    <t>十和田TS</t>
  </si>
  <si>
    <t>秋田TS</t>
  </si>
  <si>
    <t>北上TS</t>
  </si>
  <si>
    <t>郡山TS</t>
  </si>
  <si>
    <t>いわきTS</t>
  </si>
  <si>
    <t>東北SS</t>
  </si>
  <si>
    <t>関東TC</t>
  </si>
  <si>
    <t>岩槻TS</t>
  </si>
  <si>
    <t>宇都宮TS</t>
  </si>
  <si>
    <t>水戸TS</t>
  </si>
  <si>
    <t>高崎TS</t>
  </si>
  <si>
    <t>南つくばTS</t>
  </si>
  <si>
    <t>所沢TS</t>
  </si>
  <si>
    <t>千葉TS</t>
  </si>
  <si>
    <t>市原TS</t>
  </si>
  <si>
    <t>南横浜TS</t>
  </si>
  <si>
    <t>宇都宮SS</t>
  </si>
  <si>
    <t>関東SS</t>
  </si>
  <si>
    <t>新潟TC</t>
  </si>
  <si>
    <t>長岡TS</t>
  </si>
  <si>
    <t>東京TC</t>
  </si>
  <si>
    <t>東京TS</t>
  </si>
  <si>
    <t>御殿場TS</t>
  </si>
  <si>
    <t>袋井TS</t>
  </si>
  <si>
    <t>東京SS</t>
  </si>
  <si>
    <t>松本TS</t>
  </si>
  <si>
    <t>八王子TS</t>
  </si>
  <si>
    <t>名古屋TC</t>
  </si>
  <si>
    <t>一宮TS</t>
  </si>
  <si>
    <t>名古屋TS</t>
  </si>
  <si>
    <t>桑名TS</t>
  </si>
  <si>
    <t>名古屋SS</t>
  </si>
  <si>
    <t>名高速SS</t>
  </si>
  <si>
    <t>金沢TC</t>
  </si>
  <si>
    <t>金沢TS</t>
  </si>
  <si>
    <t>関西TC</t>
  </si>
  <si>
    <t>吹田TS</t>
  </si>
  <si>
    <t>神戸TS</t>
  </si>
  <si>
    <t>南大阪TS</t>
  </si>
  <si>
    <t>阪神SS</t>
  </si>
  <si>
    <t>福崎SS</t>
  </si>
  <si>
    <t>中国TC</t>
  </si>
  <si>
    <t>広島TS</t>
  </si>
  <si>
    <t>松江TS</t>
  </si>
  <si>
    <t>岡山TS</t>
  </si>
  <si>
    <t>小郡TS</t>
  </si>
  <si>
    <t>中国SS</t>
  </si>
  <si>
    <t>四国TC</t>
  </si>
  <si>
    <t>四国TS</t>
  </si>
  <si>
    <t>九州TC</t>
  </si>
  <si>
    <t>太宰府TS</t>
  </si>
  <si>
    <t>下関TS</t>
  </si>
  <si>
    <t>大分TS</t>
  </si>
  <si>
    <t>長崎TS</t>
  </si>
  <si>
    <t>宮崎TS</t>
  </si>
  <si>
    <t>南九州TS</t>
  </si>
  <si>
    <t>沖縄TS</t>
  </si>
  <si>
    <t>九州SS</t>
  </si>
  <si>
    <t>工務課</t>
    <rPh sb="0" eb="3">
      <t>コウムカ</t>
    </rPh>
    <phoneticPr fontId="3"/>
  </si>
  <si>
    <t>北海道ﾃｸﾉｾﾝﾀｰ</t>
    <phoneticPr fontId="3"/>
  </si>
  <si>
    <t>部署略称</t>
    <rPh sb="0" eb="4">
      <t>ブショリャクショウ</t>
    </rPh>
    <phoneticPr fontId="3"/>
  </si>
  <si>
    <t>TC名</t>
    <rPh sb="2" eb="3">
      <t>メイ</t>
    </rPh>
    <phoneticPr fontId="3"/>
  </si>
  <si>
    <t>TS/SS名</t>
    <rPh sb="5" eb="6">
      <t>メイ</t>
    </rPh>
    <phoneticPr fontId="3"/>
  </si>
  <si>
    <t>札幌ﾃｸﾉｼｮｯﾌﾟ</t>
    <phoneticPr fontId="3"/>
  </si>
  <si>
    <t>滝川ﾃｸﾉｼｮｯﾌﾟ</t>
    <phoneticPr fontId="3"/>
  </si>
  <si>
    <t>帯広ﾃｸﾉｼｮｯﾌﾟ</t>
    <phoneticPr fontId="3"/>
  </si>
  <si>
    <t>室蘭ﾃｸﾉｼｮｯﾌﾟ</t>
    <phoneticPr fontId="3"/>
  </si>
  <si>
    <t>北海道ｻｰﾋﾞｽｽﾃｰｼｮﾝ</t>
    <phoneticPr fontId="3"/>
  </si>
  <si>
    <t>仙台ﾃｸﾉｼｮｯﾌﾟ</t>
    <phoneticPr fontId="3"/>
  </si>
  <si>
    <t>十和田ﾃｸﾉｼｮｯﾌﾟ</t>
    <phoneticPr fontId="3"/>
  </si>
  <si>
    <t>秋田ﾃｸﾉｼｮｯﾌﾟ</t>
    <phoneticPr fontId="3"/>
  </si>
  <si>
    <t>工務部工務課</t>
    <phoneticPr fontId="3"/>
  </si>
  <si>
    <t>関西SS</t>
    <phoneticPr fontId="3"/>
  </si>
  <si>
    <t>TC名＋TS/SS名（全角）</t>
    <rPh sb="2" eb="3">
      <t>メイ</t>
    </rPh>
    <rPh sb="9" eb="10">
      <t>メイ</t>
    </rPh>
    <rPh sb="11" eb="13">
      <t>ゼンカク</t>
    </rPh>
    <phoneticPr fontId="3"/>
  </si>
  <si>
    <t>TC名＋TS/SS名（半角）</t>
    <rPh sb="2" eb="3">
      <t>メイ</t>
    </rPh>
    <rPh sb="9" eb="10">
      <t>メイ</t>
    </rPh>
    <rPh sb="11" eb="13">
      <t>ハンカク</t>
    </rPh>
    <phoneticPr fontId="3"/>
  </si>
  <si>
    <t>東北ﾃｸﾉｾﾝﾀｰ</t>
  </si>
  <si>
    <t>北上ﾃｸﾉｼｮｯﾌﾟ</t>
  </si>
  <si>
    <t>郡山ﾃｸﾉｼｮｯﾌﾟ</t>
  </si>
  <si>
    <t>いわきﾃｸﾉｼｮｯﾌﾟ</t>
  </si>
  <si>
    <t>東北ｻｰﾋﾞｽｽﾃｰｼｮﾝ</t>
  </si>
  <si>
    <t>関東ﾃｸﾉｾﾝﾀｰ</t>
  </si>
  <si>
    <t>岩槻ﾃｸﾉｼｮｯﾌﾟ</t>
  </si>
  <si>
    <t>宇都宮ﾃｸﾉｼｮｯﾌﾟ</t>
  </si>
  <si>
    <t>水戸ﾃｸﾉｼｮｯﾌﾟ</t>
  </si>
  <si>
    <t>高崎ﾃｸﾉｼｮｯﾌﾟ</t>
  </si>
  <si>
    <t>南つくばﾃｸﾉｼｮｯﾌﾟ</t>
  </si>
  <si>
    <t>所沢ﾃｸﾉｼｮｯﾌﾟ</t>
  </si>
  <si>
    <t>千葉ﾃｸﾉｼｮｯﾌﾟ</t>
  </si>
  <si>
    <t>市原ﾃｸﾉｼｮｯﾌﾟ</t>
  </si>
  <si>
    <t>南横浜ﾃｸﾉｼｮｯﾌﾟ</t>
  </si>
  <si>
    <t>宇都宮ｻｰﾋﾞｽｽﾃｰｼｮﾝ</t>
  </si>
  <si>
    <t>関東ｻｰﾋﾞｽｽﾃｰｼｮﾝ</t>
  </si>
  <si>
    <t>新潟ﾃｸﾉｾﾝﾀｰ</t>
  </si>
  <si>
    <t>長岡ﾃｸﾉｼｮｯﾌﾟ</t>
  </si>
  <si>
    <t>東京ﾃｸﾉｾﾝﾀｰ</t>
  </si>
  <si>
    <t>東京ﾃｸﾉｼｮｯﾌﾟ</t>
  </si>
  <si>
    <t>御殿場ﾃｸﾉｼｮｯﾌﾟ</t>
  </si>
  <si>
    <t>袋井ﾃｸﾉｼｮｯﾌﾟ</t>
  </si>
  <si>
    <t>東京ｻｰﾋﾞｽｽﾃｰｼｮﾝ</t>
  </si>
  <si>
    <t>松本ﾃｸﾉｼｮｯﾌﾟ</t>
  </si>
  <si>
    <t>八王子ﾃｸﾉｼｮｯﾌﾟ</t>
  </si>
  <si>
    <t>名古屋ﾃｸﾉｾﾝﾀｰ</t>
  </si>
  <si>
    <t>一宮ﾃｸﾉｼｮｯﾌﾟ</t>
  </si>
  <si>
    <t>名古屋ﾃｸﾉｼｮｯﾌﾟ</t>
  </si>
  <si>
    <t>桑名ﾃｸﾉｼｮｯﾌﾟ</t>
  </si>
  <si>
    <t>名古屋ｻｰﾋﾞｽｽﾃｰｼｮﾝ</t>
  </si>
  <si>
    <t>名高速ｻｰﾋﾞｽｽﾃｰｼｮﾝ</t>
  </si>
  <si>
    <t>金沢ﾃｸﾉｾﾝﾀｰ</t>
  </si>
  <si>
    <t>金沢ﾃｸﾉｼｮｯﾌﾟ</t>
  </si>
  <si>
    <t>関西ﾃｸﾉｾﾝﾀｰ</t>
  </si>
  <si>
    <t>吹田ﾃｸﾉｼｮｯﾌﾟ</t>
  </si>
  <si>
    <t>神戸ﾃｸﾉｼｮｯﾌﾟ</t>
  </si>
  <si>
    <t>南大阪ﾃｸﾉｼｮｯﾌﾟ</t>
  </si>
  <si>
    <t>関西ｻｰﾋﾞｽｽﾃｰｼｮﾝ</t>
  </si>
  <si>
    <t>阪神ｻｰﾋﾞｽｽﾃｰｼｮﾝ</t>
  </si>
  <si>
    <t>福崎ｻｰﾋﾞｽｽﾃｰｼｮﾝ</t>
  </si>
  <si>
    <t>中国ﾃｸﾉｾﾝﾀｰ</t>
  </si>
  <si>
    <t>広島ﾃｸﾉｼｮｯﾌﾟ</t>
  </si>
  <si>
    <t>松江ﾃｸﾉｼｮｯﾌﾟ</t>
  </si>
  <si>
    <t>岡山ﾃｸﾉｼｮｯﾌﾟ</t>
  </si>
  <si>
    <t>小郡ﾃｸﾉｼｮｯﾌﾟ</t>
  </si>
  <si>
    <t>中国ｻｰﾋﾞｽｽﾃｰｼｮﾝ</t>
  </si>
  <si>
    <t>四国ﾃｸﾉｾﾝﾀｰ</t>
  </si>
  <si>
    <t>四国ﾃｸﾉｼｮｯﾌﾟ</t>
  </si>
  <si>
    <t>九州ﾃｸﾉｾﾝﾀｰ</t>
  </si>
  <si>
    <t>太宰府ﾃｸﾉｼｮｯﾌﾟ</t>
  </si>
  <si>
    <t>下関ﾃｸﾉｼｮｯﾌﾟ</t>
  </si>
  <si>
    <t>大分ﾃｸﾉｼｮｯﾌﾟ</t>
  </si>
  <si>
    <t>長崎ﾃｸﾉｼｮｯﾌﾟ</t>
  </si>
  <si>
    <t>宮崎ﾃｸﾉｼｮｯﾌﾟ</t>
  </si>
  <si>
    <t>南九州ﾃｸﾉｼｮｯﾌﾟ</t>
  </si>
  <si>
    <t>沖縄ﾃｸﾉｼｮｯﾌﾟ</t>
  </si>
  <si>
    <t>九州ｻｰﾋﾞｽｽﾃｰｼｮﾝ</t>
  </si>
  <si>
    <t>印</t>
    <rPh sb="0" eb="1">
      <t>イン</t>
    </rPh>
    <phoneticPr fontId="3"/>
  </si>
  <si>
    <t>TC名（全角）</t>
    <rPh sb="2" eb="3">
      <t>メイ</t>
    </rPh>
    <rPh sb="4" eb="6">
      <t>ゼンカク</t>
    </rPh>
    <phoneticPr fontId="3"/>
  </si>
  <si>
    <t>TS/SS名（全角）</t>
    <rPh sb="5" eb="6">
      <t>メイ</t>
    </rPh>
    <rPh sb="7" eb="9">
      <t>ゼンカク</t>
    </rPh>
    <phoneticPr fontId="3"/>
  </si>
  <si>
    <t>所長</t>
    <rPh sb="0" eb="2">
      <t>ショチョウ</t>
    </rPh>
    <phoneticPr fontId="3"/>
  </si>
  <si>
    <t>申請日※1</t>
    <rPh sb="0" eb="2">
      <t>シンセイ</t>
    </rPh>
    <rPh sb="2" eb="3">
      <t>ビ</t>
    </rPh>
    <phoneticPr fontId="3"/>
  </si>
  <si>
    <r>
      <t>申請日は</t>
    </r>
    <r>
      <rPr>
        <u/>
        <sz val="12"/>
        <rFont val="ＭＳ Ｐゴシック"/>
        <family val="3"/>
        <charset val="128"/>
      </rPr>
      <t>契約工期内</t>
    </r>
    <r>
      <rPr>
        <sz val="12"/>
        <rFont val="ＭＳ Ｐゴシック"/>
        <family val="3"/>
        <charset val="128"/>
      </rPr>
      <t>としてください。</t>
    </r>
    <rPh sb="0" eb="2">
      <t>シンセイ</t>
    </rPh>
    <rPh sb="2" eb="3">
      <t>ビ</t>
    </rPh>
    <rPh sb="4" eb="9">
      <t>ケイヤクコウキナイ</t>
    </rPh>
    <phoneticPr fontId="3"/>
  </si>
  <si>
    <t>：</t>
    <phoneticPr fontId="3"/>
  </si>
  <si>
    <t>出来高検収申請日</t>
    <rPh sb="0" eb="3">
      <t>デキダカ</t>
    </rPh>
    <rPh sb="3" eb="5">
      <t>ケンシュウ</t>
    </rPh>
    <rPh sb="5" eb="8">
      <t>シンセイビ</t>
    </rPh>
    <phoneticPr fontId="3"/>
  </si>
  <si>
    <t>(Ⅲ本社控)</t>
    <rPh sb="2" eb="4">
      <t>ホンシャ</t>
    </rPh>
    <rPh sb="4" eb="5">
      <t>ヒカ</t>
    </rPh>
    <phoneticPr fontId="3"/>
  </si>
  <si>
    <t>(Ⅰ発行元控)</t>
    <rPh sb="2" eb="5">
      <t>ハッコウモト</t>
    </rPh>
    <rPh sb="5" eb="6">
      <t>ヒカ</t>
    </rPh>
    <phoneticPr fontId="3"/>
  </si>
  <si>
    <t>＜今回検収分＞</t>
    <rPh sb="1" eb="3">
      <t>コンカイ</t>
    </rPh>
    <rPh sb="3" eb="5">
      <t>ケンシュウ</t>
    </rPh>
    <rPh sb="5" eb="6">
      <t>ブン</t>
    </rPh>
    <phoneticPr fontId="3"/>
  </si>
  <si>
    <t>役職名</t>
    <rPh sb="0" eb="3">
      <t>ヤクショクメイ</t>
    </rPh>
    <phoneticPr fontId="3"/>
  </si>
  <si>
    <t>調査役</t>
    <rPh sb="0" eb="3">
      <t>チョウサヤク</t>
    </rPh>
    <phoneticPr fontId="3"/>
  </si>
  <si>
    <t>副所長</t>
    <rPh sb="0" eb="3">
      <t>フクショチョウ</t>
    </rPh>
    <phoneticPr fontId="3"/>
  </si>
  <si>
    <t>＜検収済データ＞</t>
    <rPh sb="1" eb="3">
      <t>ケンシュウ</t>
    </rPh>
    <rPh sb="3" eb="4">
      <t>スミ</t>
    </rPh>
    <phoneticPr fontId="3"/>
  </si>
  <si>
    <t>2026.4.1改</t>
    <rPh sb="8" eb="9">
      <t>カイ</t>
    </rPh>
    <phoneticPr fontId="3"/>
  </si>
  <si>
    <t>＜有効行番号＞</t>
    <rPh sb="1" eb="3">
      <t>ユウコウ</t>
    </rPh>
    <rPh sb="3" eb="4">
      <t>ギョウ</t>
    </rPh>
    <rPh sb="4" eb="6">
      <t>バンゴウ</t>
    </rPh>
    <phoneticPr fontId="3"/>
  </si>
  <si>
    <t>(Ⅱ検収通知書)</t>
    <rPh sb="2" eb="4">
      <t>ケンシュウ</t>
    </rPh>
    <rPh sb="4" eb="7">
      <t>ツウチショ</t>
    </rPh>
    <phoneticPr fontId="3"/>
  </si>
  <si>
    <t>(Ⅳ受渡書/請求書)</t>
    <rPh sb="2" eb="5">
      <t>ウケワタシショ</t>
    </rPh>
    <rPh sb="6" eb="8">
      <t>セイキュウ</t>
    </rPh>
    <rPh sb="8" eb="9">
      <t>ショ</t>
    </rPh>
    <phoneticPr fontId="3"/>
  </si>
  <si>
    <t>登録名</t>
    <rPh sb="0" eb="2">
      <t>トウロク</t>
    </rPh>
    <rPh sb="2" eb="3">
      <t>メイ</t>
    </rPh>
    <phoneticPr fontId="3"/>
  </si>
  <si>
    <t>会社名</t>
    <rPh sb="0" eb="2">
      <t>カイシャ</t>
    </rPh>
    <rPh sb="2" eb="3">
      <t>メイ</t>
    </rPh>
    <phoneticPr fontId="3"/>
  </si>
  <si>
    <t>＜会社名＞　※使用しない</t>
    <rPh sb="1" eb="3">
      <t>カイシャ</t>
    </rPh>
    <rPh sb="3" eb="4">
      <t>メイ</t>
    </rPh>
    <rPh sb="7" eb="9">
      <t>シヨウ</t>
    </rPh>
    <phoneticPr fontId="3"/>
  </si>
  <si>
    <t>検収通知書発行者の役職です。基本的にTS/SS所長です</t>
    <rPh sb="0" eb="5">
      <t>ケンシュウツウチショ</t>
    </rPh>
    <rPh sb="5" eb="8">
      <t>ハッコウシャ</t>
    </rPh>
    <rPh sb="9" eb="11">
      <t>ヤクショク</t>
    </rPh>
    <rPh sb="14" eb="17">
      <t>キホンテキ</t>
    </rPh>
    <rPh sb="23" eb="25">
      <t>ショチョウ</t>
    </rPh>
    <phoneticPr fontId="3"/>
  </si>
  <si>
    <t>氏名</t>
    <rPh sb="0" eb="2">
      <t>シメイ</t>
    </rPh>
    <phoneticPr fontId="3"/>
  </si>
  <si>
    <t>上記、役職者の氏名です</t>
    <rPh sb="0" eb="2">
      <t>ジョウキ</t>
    </rPh>
    <rPh sb="3" eb="6">
      <t>ヤクショクシャ</t>
    </rPh>
    <rPh sb="7" eb="9">
      <t>シメイ</t>
    </rPh>
    <phoneticPr fontId="3"/>
  </si>
  <si>
    <t>〔申請者〕登録者番号：</t>
    <phoneticPr fontId="3"/>
  </si>
  <si>
    <t>検収年月日</t>
    <phoneticPr fontId="3"/>
  </si>
  <si>
    <t>上記申請内容に係る出来高について検査した結果、完了したものといたします。</t>
    <rPh sb="2" eb="4">
      <t>シンセイ</t>
    </rPh>
    <rPh sb="4" eb="6">
      <t>ナイヨウ</t>
    </rPh>
    <phoneticPr fontId="3"/>
  </si>
  <si>
    <t>（検収通知書(Ⅱ票)発行日）</t>
    <rPh sb="8" eb="9">
      <t>ヒョウ</t>
    </rPh>
    <phoneticPr fontId="3"/>
  </si>
  <si>
    <t>#受注番号#</t>
    <phoneticPr fontId="3"/>
  </si>
  <si>
    <t>#発注番号#</t>
    <phoneticPr fontId="3"/>
  </si>
  <si>
    <t>#工期開始日#</t>
    <phoneticPr fontId="3"/>
  </si>
  <si>
    <t>#受注担当部門名#</t>
    <phoneticPr fontId="3"/>
  </si>
  <si>
    <t>#支払先登録番号#</t>
    <phoneticPr fontId="3"/>
  </si>
  <si>
    <t>#工事契約正式名1#</t>
    <phoneticPr fontId="3"/>
  </si>
  <si>
    <t>#工事契約正式名2#</t>
    <phoneticPr fontId="3"/>
  </si>
  <si>
    <t>#工期終了日#</t>
    <phoneticPr fontId="3"/>
  </si>
  <si>
    <t>#支払先名#</t>
    <phoneticPr fontId="3"/>
  </si>
  <si>
    <t>検収済申請一覧</t>
    <rPh sb="3" eb="5">
      <t>シンセイ</t>
    </rPh>
    <rPh sb="5" eb="7">
      <t>イチラン</t>
    </rPh>
    <phoneticPr fontId="3"/>
  </si>
  <si>
    <t>※最新の3件を表示しています</t>
    <rPh sb="1" eb="3">
      <t>サイシン</t>
    </rPh>
    <rPh sb="5" eb="6">
      <t>ケン</t>
    </rPh>
    <rPh sb="7" eb="9">
      <t>ヒョウジ</t>
    </rPh>
    <phoneticPr fontId="3"/>
  </si>
  <si>
    <t>つきましては、受渡書兼請求書の発行をお願いいたします。</t>
    <rPh sb="7" eb="10">
      <t>ウケワタシショ</t>
    </rPh>
    <rPh sb="10" eb="11">
      <t>ケン</t>
    </rPh>
    <rPh sb="11" eb="14">
      <t>セイキュウショ</t>
    </rPh>
    <rPh sb="15" eb="17">
      <t>ハッコウ</t>
    </rPh>
    <rPh sb="19" eb="20">
      <t>ネガ</t>
    </rPh>
    <phoneticPr fontId="3"/>
  </si>
  <si>
    <t>#支払先正式名#</t>
    <rPh sb="1" eb="4">
      <t>シハライサキ</t>
    </rPh>
    <rPh sb="4" eb="7">
      <t>セイシキメイ</t>
    </rPh>
    <phoneticPr fontId="3"/>
  </si>
  <si>
    <t xml:space="preserve"> 　　　  年　　月　　日</t>
    <rPh sb="6" eb="7">
      <t>ネン</t>
    </rPh>
    <rPh sb="9" eb="10">
      <t>ツキ</t>
    </rPh>
    <rPh sb="12" eb="13">
      <t>ヒ</t>
    </rPh>
    <phoneticPr fontId="3"/>
  </si>
  <si>
    <t>#商品名#</t>
    <phoneticPr fontId="3"/>
  </si>
  <si>
    <t>#規格#</t>
    <phoneticPr fontId="3"/>
  </si>
  <si>
    <t>高速道路トールテクノロジー株式会社</t>
    <rPh sb="0" eb="2">
      <t>コウソク</t>
    </rPh>
    <rPh sb="2" eb="4">
      <t>ドウロ</t>
    </rPh>
    <rPh sb="13" eb="17">
      <t>カブシキカイシャ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</si>
</sst>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quot;工&quot;0000000000"/>
    <numFmt numFmtId="178" formatCode="#,##0;[Red]\-#,##0;;@"/>
    <numFmt numFmtId="179" formatCode="&quot;¥&quot;#,##0_);[Red]\-&quot;¥&quot;#,##0;"/>
    <numFmt numFmtId="180" formatCode="#,##0_);[Red]\-#,##0"/>
    <numFmt numFmtId="181" formatCode="\(#,##0\);[Red]\-#,##0"/>
    <numFmt numFmtId="182" formatCode="#,##0;[Red]\-#,##0;"/>
    <numFmt numFmtId="183" formatCode="&quot;¥&quot;#,##0_);[Red]\-&quot;¥&quot;#,##0"/>
    <numFmt numFmtId="184" formatCode="yyyy&quot;年&quot;m&quot;月&quot;d&quot;日&quot;;@"/>
    <numFmt numFmtId="185" formatCode="&quot;工&quot;0000000000;;;@"/>
    <numFmt numFmtId="186" formatCode="0.0%"/>
    <numFmt numFmtId="187" formatCode="[$-F800]dddd\,\ mmmm\ dd\,\ yyyy"/>
  </numFmts>
  <fonts count="32"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b/>
      <sz val="12"/>
      <color theme="0"/>
      <name val="ＭＳ Ｐゴシック"/>
      <family val="3"/>
      <charset val="128"/>
    </font>
    <font>
      <sz val="18"/>
      <name val="ＭＳ Ｐゴシック"/>
      <family val="3"/>
      <charset val="128"/>
    </font>
    <font>
      <sz val="12"/>
      <name val="ＭＳ 明朝"/>
      <family val="1"/>
      <charset val="128"/>
    </font>
    <font>
      <sz val="8"/>
      <name val="ＭＳ 明朝"/>
      <family val="1"/>
      <charset val="128"/>
    </font>
    <font>
      <sz val="11"/>
      <name val="ＭＳ 明朝"/>
      <family val="1"/>
      <charset val="128"/>
    </font>
    <font>
      <sz val="11"/>
      <color theme="0"/>
      <name val="ＭＳ 明朝"/>
      <family val="1"/>
      <charset val="128"/>
    </font>
    <font>
      <b/>
      <sz val="16"/>
      <name val="ＭＳ 明朝"/>
      <family val="1"/>
      <charset val="128"/>
    </font>
    <font>
      <sz val="10"/>
      <name val="ＭＳ 明朝"/>
      <family val="1"/>
      <charset val="128"/>
    </font>
    <font>
      <b/>
      <sz val="18"/>
      <name val="ＭＳ 明朝"/>
      <family val="1"/>
      <charset val="128"/>
    </font>
    <font>
      <b/>
      <sz val="11"/>
      <name val="ＭＳ 明朝"/>
      <family val="1"/>
      <charset val="128"/>
    </font>
    <font>
      <b/>
      <sz val="12"/>
      <name val="ＭＳ 明朝"/>
      <family val="1"/>
      <charset val="128"/>
    </font>
    <font>
      <sz val="10"/>
      <name val="ＭＳ Ｐゴシック"/>
      <family val="3"/>
      <charset val="128"/>
    </font>
    <font>
      <sz val="9"/>
      <name val="ＭＳ 明朝"/>
      <family val="1"/>
      <charset val="128"/>
    </font>
    <font>
      <sz val="5"/>
      <name val="ＭＳ 明朝"/>
      <family val="1"/>
      <charset val="128"/>
    </font>
    <font>
      <sz val="10"/>
      <name val="ＭＳ Ｐ明朝"/>
      <family val="1"/>
      <charset val="128"/>
    </font>
    <font>
      <b/>
      <sz val="9"/>
      <name val="ＭＳ 明朝"/>
      <family val="1"/>
      <charset val="128"/>
    </font>
    <font>
      <sz val="9"/>
      <name val="ＭＳ Ｐゴシック"/>
      <family val="3"/>
      <charset val="128"/>
    </font>
    <font>
      <sz val="8"/>
      <name val="ＭＳ Ｐゴシック"/>
      <family val="3"/>
      <charset val="128"/>
    </font>
    <font>
      <b/>
      <sz val="12"/>
      <name val="ＭＳ Ｐゴシック"/>
      <family val="3"/>
      <charset val="128"/>
    </font>
    <font>
      <sz val="11"/>
      <color theme="1"/>
      <name val="ＭＳ 明朝"/>
      <family val="1"/>
      <charset val="128"/>
    </font>
    <font>
      <u/>
      <sz val="12"/>
      <name val="ＭＳ Ｐゴシック"/>
      <family val="3"/>
      <charset val="128"/>
    </font>
    <font>
      <u/>
      <sz val="11"/>
      <name val="ＭＳ 明朝"/>
      <family val="1"/>
      <charset val="128"/>
    </font>
    <font>
      <b/>
      <sz val="14"/>
      <name val="ＭＳ 明朝"/>
      <family val="1"/>
      <charset val="128"/>
    </font>
    <font>
      <sz val="9"/>
      <color rgb="FFFF0000"/>
      <name val="ＭＳ 明朝"/>
      <family val="1"/>
      <charset val="128"/>
    </font>
    <font>
      <sz val="11"/>
      <name val="ＭＳ Ｐゴシック"/>
      <family val="3"/>
      <charset val="128"/>
      <scheme val="major"/>
    </font>
    <font>
      <sz val="11"/>
      <color theme="1"/>
      <name val="ＭＳ Ｐゴシック"/>
      <family val="3"/>
      <charset val="128"/>
      <scheme val="major"/>
    </font>
    <font>
      <sz val="12"/>
      <color rgb="FFFF0000"/>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rgb="FF545454"/>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1" tint="0.24994659260841701"/>
        <bgColor indexed="64"/>
      </patternFill>
    </fill>
    <fill>
      <patternFill patternType="solid">
        <fgColor theme="0" tint="-0.249977111117893"/>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bottom style="thin">
        <color indexed="64"/>
      </bottom>
      <diagonal/>
    </border>
    <border>
      <left style="hair">
        <color auto="1"/>
      </left>
      <right style="thin">
        <color auto="1"/>
      </right>
      <top style="thin">
        <color auto="1"/>
      </top>
      <bottom/>
      <diagonal/>
    </border>
    <border>
      <left style="hair">
        <color auto="1"/>
      </left>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hair">
        <color indexed="64"/>
      </right>
      <top style="thin">
        <color indexed="64"/>
      </top>
      <bottom/>
      <diagonal/>
    </border>
    <border>
      <left/>
      <right style="hair">
        <color auto="1"/>
      </right>
      <top/>
      <bottom style="thin">
        <color indexed="64"/>
      </bottom>
      <diagonal/>
    </border>
    <border>
      <left style="thin">
        <color indexed="64"/>
      </left>
      <right/>
      <top/>
      <bottom/>
      <diagonal/>
    </border>
    <border>
      <left/>
      <right style="hair">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right style="thin">
        <color indexed="64"/>
      </right>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right/>
      <top/>
      <bottom style="dashDot">
        <color indexed="23"/>
      </bottom>
      <diagonal/>
    </border>
    <border>
      <left/>
      <right/>
      <top style="dashDot">
        <color indexed="23"/>
      </top>
      <bottom/>
      <diagonal/>
    </border>
    <border>
      <left style="medium">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indexed="64"/>
      </left>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medium">
        <color indexed="64"/>
      </left>
      <right style="thin">
        <color indexed="64"/>
      </right>
      <top/>
      <bottom style="thin">
        <color indexed="64"/>
      </bottom>
      <diagonal/>
    </border>
    <border>
      <left style="medium">
        <color theme="1"/>
      </left>
      <right style="hair">
        <color auto="1"/>
      </right>
      <top style="medium">
        <color theme="1"/>
      </top>
      <bottom style="medium">
        <color theme="1"/>
      </bottom>
      <diagonal/>
    </border>
    <border>
      <left style="hair">
        <color auto="1"/>
      </left>
      <right style="hair">
        <color auto="1"/>
      </right>
      <top style="medium">
        <color theme="1"/>
      </top>
      <bottom style="medium">
        <color theme="1"/>
      </bottom>
      <diagonal/>
    </border>
    <border>
      <left style="hair">
        <color indexed="64"/>
      </left>
      <right/>
      <top style="medium">
        <color theme="1"/>
      </top>
      <bottom style="medium">
        <color theme="1"/>
      </bottom>
      <diagonal/>
    </border>
    <border>
      <left style="hair">
        <color indexed="64"/>
      </left>
      <right style="medium">
        <color theme="1"/>
      </right>
      <top style="medium">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style="medium">
        <color theme="1"/>
      </right>
      <top/>
      <bottom style="medium">
        <color theme="1"/>
      </bottom>
      <diagonal/>
    </border>
  </borders>
  <cellStyleXfs count="4">
    <xf numFmtId="0" fontId="0"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cellStyleXfs>
  <cellXfs count="432">
    <xf numFmtId="0" fontId="0" fillId="0" borderId="0" xfId="0">
      <alignment vertical="center"/>
    </xf>
    <xf numFmtId="0" fontId="9" fillId="0" borderId="0" xfId="0" applyFont="1">
      <alignment vertical="center"/>
    </xf>
    <xf numFmtId="0" fontId="10" fillId="0" borderId="0" xfId="0" applyFont="1">
      <alignment vertical="center"/>
    </xf>
    <xf numFmtId="38" fontId="10" fillId="0" borderId="0" xfId="0" applyNumberFormat="1" applyFont="1">
      <alignment vertical="center"/>
    </xf>
    <xf numFmtId="0" fontId="12" fillId="0" borderId="0" xfId="0" applyFont="1" applyAlignment="1"/>
    <xf numFmtId="0" fontId="13" fillId="0" borderId="0" xfId="0" applyFont="1" applyAlignment="1">
      <alignment horizontal="center" vertical="center"/>
    </xf>
    <xf numFmtId="0" fontId="12" fillId="0" borderId="0" xfId="0" applyFont="1">
      <alignment vertical="center"/>
    </xf>
    <xf numFmtId="0" fontId="9" fillId="0" borderId="41" xfId="0" applyFont="1" applyBorder="1">
      <alignment vertical="center"/>
    </xf>
    <xf numFmtId="0" fontId="9" fillId="0" borderId="13" xfId="0" applyFont="1" applyBorder="1">
      <alignment vertical="center"/>
    </xf>
    <xf numFmtId="0" fontId="12" fillId="0" borderId="0" xfId="0" applyFont="1" applyAlignment="1">
      <alignment horizontal="center" vertical="center"/>
    </xf>
    <xf numFmtId="176" fontId="9" fillId="0" borderId="0" xfId="0" applyNumberFormat="1" applyFont="1" applyAlignment="1">
      <alignment horizontal="center" vertical="center"/>
    </xf>
    <xf numFmtId="0" fontId="12" fillId="0" borderId="0" xfId="0" applyFont="1" applyAlignment="1">
      <alignment horizontal="center" vertical="center" textRotation="255"/>
    </xf>
    <xf numFmtId="0" fontId="9" fillId="0" borderId="49" xfId="0" applyFont="1" applyBorder="1">
      <alignment vertical="center"/>
    </xf>
    <xf numFmtId="0" fontId="9" fillId="0" borderId="64" xfId="0" applyFont="1" applyBorder="1">
      <alignment vertical="center"/>
    </xf>
    <xf numFmtId="0" fontId="18" fillId="0" borderId="65" xfId="0" applyFont="1" applyBorder="1" applyAlignment="1">
      <alignment vertical="top"/>
    </xf>
    <xf numFmtId="0" fontId="9" fillId="0" borderId="65" xfId="0" applyFont="1" applyBorder="1">
      <alignment vertical="center"/>
    </xf>
    <xf numFmtId="38" fontId="9" fillId="0" borderId="0" xfId="0" applyNumberFormat="1" applyFont="1">
      <alignment vertical="center"/>
    </xf>
    <xf numFmtId="0" fontId="19" fillId="4" borderId="0" xfId="0" applyFont="1" applyFill="1" applyAlignment="1">
      <alignment vertical="center" shrinkToFit="1"/>
    </xf>
    <xf numFmtId="0" fontId="9" fillId="4" borderId="0" xfId="0" applyFont="1" applyFill="1">
      <alignment vertical="center"/>
    </xf>
    <xf numFmtId="0" fontId="19" fillId="2" borderId="0" xfId="0" applyFont="1" applyFill="1" applyAlignment="1">
      <alignment vertical="center" shrinkToFit="1"/>
    </xf>
    <xf numFmtId="0" fontId="19" fillId="5" borderId="0" xfId="0" applyFont="1" applyFill="1" applyAlignment="1">
      <alignment vertical="center" shrinkToFit="1"/>
    </xf>
    <xf numFmtId="0" fontId="9" fillId="6" borderId="0" xfId="0" applyFont="1" applyFill="1">
      <alignment vertical="center"/>
    </xf>
    <xf numFmtId="0" fontId="19" fillId="6" borderId="0" xfId="0" applyFont="1" applyFill="1" applyAlignment="1">
      <alignment vertical="center" shrinkToFit="1"/>
    </xf>
    <xf numFmtId="0" fontId="6" fillId="2" borderId="0" xfId="0" applyFont="1" applyFill="1">
      <alignment vertical="center"/>
    </xf>
    <xf numFmtId="0" fontId="4" fillId="2" borderId="0" xfId="0" applyFont="1" applyFill="1">
      <alignment vertical="center"/>
    </xf>
    <xf numFmtId="0" fontId="4" fillId="6" borderId="0" xfId="0" applyFont="1" applyFill="1" applyAlignment="1">
      <alignment vertical="center" shrinkToFit="1"/>
    </xf>
    <xf numFmtId="0" fontId="4" fillId="4" borderId="0" xfId="0" applyFont="1" applyFill="1" applyAlignment="1">
      <alignment vertical="center" shrinkToFit="1"/>
    </xf>
    <xf numFmtId="0" fontId="4" fillId="2" borderId="0" xfId="0" applyFont="1" applyFill="1" applyAlignment="1">
      <alignment horizontal="left" vertical="center" indent="1" shrinkToFit="1"/>
    </xf>
    <xf numFmtId="0" fontId="4" fillId="4" borderId="0" xfId="0" applyFont="1" applyFill="1">
      <alignment vertical="center"/>
    </xf>
    <xf numFmtId="0" fontId="4" fillId="2" borderId="0" xfId="0" applyFont="1" applyFill="1" applyAlignment="1">
      <alignment vertical="center" shrinkToFit="1"/>
    </xf>
    <xf numFmtId="0" fontId="9" fillId="0" borderId="18" xfId="0" applyFont="1" applyBorder="1">
      <alignment vertical="center"/>
    </xf>
    <xf numFmtId="0" fontId="9" fillId="0" borderId="48" xfId="0" applyFont="1" applyBorder="1">
      <alignment vertical="center"/>
    </xf>
    <xf numFmtId="0" fontId="5" fillId="8" borderId="99" xfId="0" applyFont="1" applyFill="1" applyBorder="1" applyAlignment="1">
      <alignment vertical="center" shrinkToFit="1"/>
    </xf>
    <xf numFmtId="186" fontId="21" fillId="2" borderId="99" xfId="2" applyNumberFormat="1" applyFont="1" applyFill="1" applyBorder="1" applyAlignment="1" applyProtection="1">
      <alignment vertical="center" shrinkToFit="1"/>
    </xf>
    <xf numFmtId="186" fontId="21" fillId="2" borderId="100" xfId="2" applyNumberFormat="1" applyFont="1" applyFill="1" applyBorder="1" applyAlignment="1" applyProtection="1">
      <alignment vertical="center" shrinkToFit="1"/>
    </xf>
    <xf numFmtId="186" fontId="21" fillId="2" borderId="101" xfId="2" applyNumberFormat="1" applyFont="1" applyFill="1" applyBorder="1" applyAlignment="1" applyProtection="1">
      <alignment vertical="center" shrinkToFit="1"/>
    </xf>
    <xf numFmtId="186" fontId="21" fillId="2" borderId="102" xfId="2" applyNumberFormat="1" applyFont="1" applyFill="1" applyBorder="1" applyAlignment="1" applyProtection="1">
      <alignment vertical="center" shrinkToFit="1"/>
    </xf>
    <xf numFmtId="0" fontId="23" fillId="2" borderId="0" xfId="0" applyFont="1" applyFill="1">
      <alignment vertical="center"/>
    </xf>
    <xf numFmtId="0" fontId="24" fillId="0" borderId="0" xfId="0" applyFont="1">
      <alignment vertical="center"/>
    </xf>
    <xf numFmtId="9" fontId="24" fillId="0" borderId="0" xfId="0" applyNumberFormat="1" applyFont="1">
      <alignment vertical="center"/>
    </xf>
    <xf numFmtId="178" fontId="12" fillId="0" borderId="42" xfId="0" applyNumberFormat="1" applyFont="1" applyBorder="1">
      <alignment vertical="center"/>
    </xf>
    <xf numFmtId="0" fontId="12" fillId="0" borderId="0" xfId="0" applyFont="1" applyAlignment="1">
      <alignment vertical="top"/>
    </xf>
    <xf numFmtId="0" fontId="9" fillId="0" borderId="42" xfId="0" applyFont="1" applyBorder="1">
      <alignment vertical="center"/>
    </xf>
    <xf numFmtId="0" fontId="9" fillId="0" borderId="0" xfId="0" applyFont="1" applyBorder="1">
      <alignment vertical="center"/>
    </xf>
    <xf numFmtId="0" fontId="9" fillId="0" borderId="0" xfId="0" applyFont="1" applyAlignment="1">
      <alignment vertical="center" wrapText="1"/>
    </xf>
    <xf numFmtId="185" fontId="14" fillId="0" borderId="0" xfId="0" applyNumberFormat="1" applyFont="1" applyBorder="1" applyAlignment="1">
      <alignment vertical="center"/>
    </xf>
    <xf numFmtId="0" fontId="9" fillId="0" borderId="0" xfId="0" applyFont="1" applyAlignment="1"/>
    <xf numFmtId="0" fontId="14" fillId="0" borderId="0" xfId="0" applyFont="1" applyAlignment="1">
      <alignment horizontal="center" vertical="center"/>
    </xf>
    <xf numFmtId="0" fontId="9" fillId="0" borderId="0" xfId="0" applyFont="1" applyAlignment="1">
      <alignment vertical="top"/>
    </xf>
    <xf numFmtId="0" fontId="9" fillId="0" borderId="0" xfId="0" applyFont="1" applyBorder="1" applyAlignment="1">
      <alignment vertical="center"/>
    </xf>
    <xf numFmtId="0" fontId="26" fillId="0" borderId="0" xfId="0" applyFont="1" applyBorder="1" applyAlignment="1">
      <alignment vertical="center"/>
    </xf>
    <xf numFmtId="0" fontId="29" fillId="0" borderId="0" xfId="0" applyFont="1">
      <alignment vertical="center"/>
    </xf>
    <xf numFmtId="0" fontId="30" fillId="0" borderId="0" xfId="3" applyFont="1" applyFill="1">
      <alignment vertical="center"/>
    </xf>
    <xf numFmtId="0" fontId="4" fillId="2" borderId="70" xfId="0" applyFont="1" applyFill="1" applyBorder="1">
      <alignment vertical="center"/>
    </xf>
    <xf numFmtId="0" fontId="26" fillId="0" borderId="13" xfId="0" applyFont="1" applyBorder="1" applyAlignment="1">
      <alignment vertical="center"/>
    </xf>
    <xf numFmtId="0" fontId="27" fillId="0" borderId="0" xfId="0" applyFont="1" applyAlignment="1">
      <alignment vertical="center"/>
    </xf>
    <xf numFmtId="14" fontId="4" fillId="2" borderId="0" xfId="0" applyNumberFormat="1" applyFont="1" applyFill="1" applyAlignment="1">
      <alignment horizontal="left" vertical="center"/>
    </xf>
    <xf numFmtId="180" fontId="9" fillId="0" borderId="0" xfId="0" applyNumberFormat="1" applyFont="1" applyBorder="1" applyAlignment="1">
      <alignment shrinkToFit="1"/>
    </xf>
    <xf numFmtId="0" fontId="17" fillId="0" borderId="0" xfId="0" applyFont="1" applyBorder="1" applyAlignment="1">
      <alignment vertical="center" shrinkToFit="1"/>
    </xf>
    <xf numFmtId="178" fontId="16" fillId="0" borderId="0" xfId="0" applyNumberFormat="1" applyFont="1" applyBorder="1" applyAlignment="1">
      <alignment vertical="center"/>
    </xf>
    <xf numFmtId="0" fontId="17" fillId="0" borderId="0" xfId="0" applyFont="1" applyBorder="1" applyAlignment="1">
      <alignment vertical="center" textRotation="255" shrinkToFit="1"/>
    </xf>
    <xf numFmtId="184" fontId="9" fillId="0" borderId="0" xfId="0" applyNumberFormat="1" applyFont="1" applyBorder="1" applyAlignment="1">
      <alignment vertical="center" shrinkToFit="1"/>
    </xf>
    <xf numFmtId="0" fontId="17" fillId="0" borderId="0" xfId="0" applyFont="1" applyBorder="1" applyAlignment="1">
      <alignment vertical="center"/>
    </xf>
    <xf numFmtId="178" fontId="12" fillId="0" borderId="0" xfId="0" applyNumberFormat="1" applyFont="1" applyBorder="1" applyAlignment="1">
      <alignment vertical="center"/>
    </xf>
    <xf numFmtId="178" fontId="12" fillId="0" borderId="0" xfId="0" applyNumberFormat="1" applyFont="1" applyBorder="1" applyAlignment="1">
      <alignment vertical="center" shrinkToFit="1"/>
    </xf>
    <xf numFmtId="178" fontId="9" fillId="0" borderId="0" xfId="0" applyNumberFormat="1" applyFont="1" applyBorder="1" applyAlignment="1"/>
    <xf numFmtId="178" fontId="9" fillId="0" borderId="42" xfId="0" applyNumberFormat="1" applyFont="1" applyBorder="1" applyAlignment="1"/>
    <xf numFmtId="31" fontId="9" fillId="0" borderId="0" xfId="0" applyNumberFormat="1" applyFont="1" applyBorder="1" applyAlignment="1">
      <alignment vertical="center"/>
    </xf>
    <xf numFmtId="49" fontId="0" fillId="0" borderId="0" xfId="0" applyNumberFormat="1">
      <alignment vertical="center"/>
    </xf>
    <xf numFmtId="180" fontId="9" fillId="0" borderId="0" xfId="0" applyNumberFormat="1" applyFont="1" applyBorder="1" applyAlignment="1">
      <alignment shrinkToFit="1"/>
    </xf>
    <xf numFmtId="178" fontId="12" fillId="0" borderId="0" xfId="0" applyNumberFormat="1" applyFont="1" applyBorder="1" applyAlignment="1">
      <alignment horizontal="left" vertical="center" shrinkToFit="1"/>
    </xf>
    <xf numFmtId="182" fontId="12" fillId="0" borderId="0" xfId="1" applyNumberFormat="1" applyFont="1" applyFill="1" applyBorder="1" applyAlignment="1" applyProtection="1">
      <alignment vertical="center" shrinkToFit="1"/>
    </xf>
    <xf numFmtId="38" fontId="12" fillId="0" borderId="0" xfId="1" applyFont="1" applyFill="1" applyBorder="1" applyAlignment="1" applyProtection="1"/>
    <xf numFmtId="178" fontId="12" fillId="0" borderId="0" xfId="0" applyNumberFormat="1" applyFont="1" applyBorder="1" applyAlignment="1">
      <alignment horizontal="center" vertical="center"/>
    </xf>
    <xf numFmtId="178" fontId="12" fillId="0" borderId="0" xfId="0" applyNumberFormat="1" applyFont="1" applyBorder="1" applyAlignment="1">
      <alignment horizontal="left" vertical="center" shrinkToFit="1"/>
    </xf>
    <xf numFmtId="182" fontId="12" fillId="0" borderId="0" xfId="1" applyNumberFormat="1" applyFont="1" applyFill="1" applyBorder="1" applyAlignment="1" applyProtection="1">
      <alignment vertical="center" shrinkToFit="1"/>
    </xf>
    <xf numFmtId="38" fontId="12" fillId="0" borderId="0" xfId="1" applyFont="1" applyFill="1" applyBorder="1" applyAlignment="1" applyProtection="1"/>
    <xf numFmtId="0" fontId="20" fillId="0" borderId="0" xfId="0" applyFont="1" applyAlignment="1">
      <alignment vertical="top" wrapText="1"/>
    </xf>
    <xf numFmtId="178" fontId="9" fillId="0" borderId="0" xfId="0" applyNumberFormat="1" applyFont="1" applyBorder="1" applyAlignment="1">
      <alignment vertical="center" shrinkToFit="1"/>
    </xf>
    <xf numFmtId="0" fontId="12" fillId="0" borderId="0" xfId="0" applyFont="1" applyBorder="1" applyAlignment="1">
      <alignment vertical="center"/>
    </xf>
    <xf numFmtId="0" fontId="0" fillId="0" borderId="0" xfId="0" applyBorder="1" applyAlignment="1">
      <alignment vertical="center"/>
    </xf>
    <xf numFmtId="0" fontId="12" fillId="0" borderId="0" xfId="0" applyFont="1" applyBorder="1" applyAlignment="1">
      <alignment vertical="center" shrinkToFit="1"/>
    </xf>
    <xf numFmtId="178" fontId="12" fillId="0" borderId="0" xfId="0" applyNumberFormat="1" applyFont="1" applyBorder="1">
      <alignment vertical="center"/>
    </xf>
    <xf numFmtId="178" fontId="9" fillId="0" borderId="0" xfId="0" applyNumberFormat="1" applyFont="1" applyBorder="1" applyAlignment="1">
      <alignment vertical="center"/>
    </xf>
    <xf numFmtId="178" fontId="12" fillId="0" borderId="42" xfId="0" applyNumberFormat="1" applyFont="1" applyBorder="1" applyAlignment="1"/>
    <xf numFmtId="178" fontId="12" fillId="0" borderId="41" xfId="0" applyNumberFormat="1" applyFont="1" applyBorder="1" applyAlignment="1">
      <alignment horizontal="left"/>
    </xf>
    <xf numFmtId="182" fontId="12" fillId="0" borderId="0" xfId="1" applyNumberFormat="1" applyFont="1" applyFill="1" applyBorder="1" applyAlignment="1" applyProtection="1">
      <alignment horizontal="left" vertical="center" shrinkToFit="1"/>
    </xf>
    <xf numFmtId="0" fontId="4" fillId="2" borderId="0" xfId="0" applyFont="1" applyFill="1" applyBorder="1" applyAlignment="1">
      <alignment horizontal="center" vertical="center"/>
    </xf>
    <xf numFmtId="184" fontId="4" fillId="2" borderId="0" xfId="0" applyNumberFormat="1" applyFont="1" applyFill="1" applyBorder="1" applyAlignment="1">
      <alignment horizontal="center" vertical="center"/>
    </xf>
    <xf numFmtId="0" fontId="4" fillId="2" borderId="0" xfId="0" applyFont="1" applyFill="1" applyBorder="1">
      <alignment vertical="center"/>
    </xf>
    <xf numFmtId="184" fontId="4" fillId="2" borderId="0" xfId="0" applyNumberFormat="1" applyFont="1" applyFill="1" applyBorder="1" applyAlignment="1">
      <alignment horizontal="center" vertical="center"/>
    </xf>
    <xf numFmtId="0" fontId="4" fillId="2" borderId="0" xfId="0" applyFont="1" applyFill="1" applyBorder="1" applyAlignment="1">
      <alignment horizontal="center" vertical="center"/>
    </xf>
    <xf numFmtId="0" fontId="4" fillId="2" borderId="0" xfId="0" applyNumberFormat="1" applyFont="1" applyFill="1" applyBorder="1" applyAlignment="1">
      <alignment vertical="center"/>
    </xf>
    <xf numFmtId="184" fontId="4" fillId="2" borderId="0" xfId="0" applyNumberFormat="1" applyFont="1" applyFill="1" applyBorder="1" applyAlignment="1">
      <alignment vertical="center"/>
    </xf>
    <xf numFmtId="184" fontId="4" fillId="2" borderId="18" xfId="0" applyNumberFormat="1" applyFont="1" applyFill="1" applyBorder="1" applyAlignment="1">
      <alignment vertical="center"/>
    </xf>
    <xf numFmtId="0" fontId="4" fillId="2" borderId="15" xfId="0" applyNumberFormat="1" applyFont="1" applyFill="1" applyBorder="1" applyAlignment="1">
      <alignment vertical="center"/>
    </xf>
    <xf numFmtId="178" fontId="12" fillId="0" borderId="42" xfId="0" applyNumberFormat="1" applyFont="1" applyBorder="1" applyAlignment="1">
      <alignment vertical="center"/>
    </xf>
    <xf numFmtId="178" fontId="12" fillId="0" borderId="42" xfId="0" applyNumberFormat="1" applyFont="1" applyBorder="1" applyAlignment="1">
      <alignment vertical="center" shrinkToFit="1"/>
    </xf>
    <xf numFmtId="178" fontId="12" fillId="0" borderId="47" xfId="0" applyNumberFormat="1" applyFont="1" applyBorder="1" applyAlignment="1">
      <alignment vertical="center" shrinkToFit="1"/>
    </xf>
    <xf numFmtId="0" fontId="20" fillId="0" borderId="0" xfId="0" applyFont="1" applyBorder="1" applyAlignment="1">
      <alignment vertical="center" wrapText="1"/>
    </xf>
    <xf numFmtId="0" fontId="12" fillId="0" borderId="5" xfId="0" applyFont="1" applyBorder="1" applyAlignment="1">
      <alignment vertical="center"/>
    </xf>
    <xf numFmtId="0" fontId="12" fillId="0" borderId="45" xfId="0" applyFont="1" applyBorder="1" applyAlignment="1">
      <alignment vertical="center"/>
    </xf>
    <xf numFmtId="178" fontId="12" fillId="0" borderId="47" xfId="0" applyNumberFormat="1" applyFont="1" applyBorder="1">
      <alignment vertical="center"/>
    </xf>
    <xf numFmtId="0" fontId="11" fillId="0" borderId="0" xfId="0" applyFont="1" applyAlignment="1">
      <alignment horizontal="center" vertical="center"/>
    </xf>
    <xf numFmtId="0" fontId="9" fillId="0" borderId="49" xfId="0" applyFont="1" applyBorder="1" applyAlignment="1">
      <alignment vertical="center"/>
    </xf>
    <xf numFmtId="178" fontId="12" fillId="0" borderId="42" xfId="0" applyNumberFormat="1" applyFont="1" applyBorder="1" applyAlignment="1">
      <alignment horizontal="left" vertical="center" shrinkToFit="1"/>
    </xf>
    <xf numFmtId="38" fontId="12" fillId="0" borderId="42" xfId="1" applyFont="1" applyFill="1" applyBorder="1" applyAlignment="1" applyProtection="1"/>
    <xf numFmtId="178" fontId="12" fillId="0" borderId="42" xfId="0" applyNumberFormat="1" applyFont="1" applyBorder="1" applyAlignment="1">
      <alignment horizontal="center" vertical="center"/>
    </xf>
    <xf numFmtId="38" fontId="8" fillId="0" borderId="0" xfId="1" applyFont="1" applyFill="1" applyBorder="1" applyAlignment="1" applyProtection="1">
      <alignment horizontal="center"/>
    </xf>
    <xf numFmtId="0" fontId="22" fillId="0" borderId="0" xfId="0" applyFont="1" applyAlignment="1">
      <alignment horizontal="center" vertical="center"/>
    </xf>
    <xf numFmtId="0" fontId="17" fillId="0" borderId="0" xfId="0" applyFont="1" applyBorder="1" applyAlignment="1">
      <alignment vertical="top"/>
    </xf>
    <xf numFmtId="178" fontId="17" fillId="0" borderId="41" xfId="0" applyNumberFormat="1" applyFont="1" applyBorder="1" applyAlignment="1">
      <alignment horizontal="left"/>
    </xf>
    <xf numFmtId="38" fontId="4" fillId="7" borderId="1" xfId="1" applyFont="1" applyFill="1" applyBorder="1" applyAlignment="1" applyProtection="1">
      <alignment horizontal="center" shrinkToFit="1"/>
      <protection locked="0"/>
    </xf>
    <xf numFmtId="0" fontId="4" fillId="2" borderId="1" xfId="0" applyFont="1" applyFill="1" applyBorder="1" applyAlignment="1">
      <alignment horizontal="center" vertical="center"/>
    </xf>
    <xf numFmtId="184" fontId="4" fillId="2" borderId="1" xfId="0" applyNumberFormat="1" applyFont="1" applyFill="1" applyBorder="1" applyAlignment="1">
      <alignment horizontal="center" vertical="center"/>
    </xf>
    <xf numFmtId="0" fontId="4" fillId="2" borderId="81" xfId="0" applyFont="1" applyFill="1" applyBorder="1" applyAlignment="1">
      <alignment horizontal="left" vertical="center"/>
    </xf>
    <xf numFmtId="0" fontId="4" fillId="2" borderId="82" xfId="0" applyFont="1" applyFill="1" applyBorder="1" applyAlignment="1">
      <alignment horizontal="left" vertical="center"/>
    </xf>
    <xf numFmtId="0" fontId="4" fillId="2" borderId="89" xfId="0" applyFont="1" applyFill="1" applyBorder="1" applyAlignment="1">
      <alignment horizontal="left" vertical="center"/>
    </xf>
    <xf numFmtId="0" fontId="4" fillId="2" borderId="84" xfId="0" applyFont="1" applyFill="1" applyBorder="1" applyAlignment="1">
      <alignment horizontal="left" vertical="center"/>
    </xf>
    <xf numFmtId="0" fontId="4" fillId="2" borderId="11" xfId="0" applyFont="1" applyFill="1" applyBorder="1" applyAlignment="1">
      <alignment horizontal="left" vertical="center"/>
    </xf>
    <xf numFmtId="0" fontId="4" fillId="2" borderId="90" xfId="0" applyFont="1" applyFill="1" applyBorder="1" applyAlignment="1">
      <alignment horizontal="left" vertical="center"/>
    </xf>
    <xf numFmtId="0" fontId="4" fillId="2" borderId="85" xfId="0" applyFont="1" applyFill="1" applyBorder="1" applyAlignment="1">
      <alignment horizontal="left" vertical="center"/>
    </xf>
    <xf numFmtId="0" fontId="4" fillId="2" borderId="86" xfId="0" applyFont="1" applyFill="1" applyBorder="1" applyAlignment="1">
      <alignment horizontal="left" vertical="center"/>
    </xf>
    <xf numFmtId="0" fontId="4" fillId="2" borderId="92" xfId="0" applyFont="1" applyFill="1" applyBorder="1" applyAlignment="1">
      <alignment horizontal="left" vertical="center"/>
    </xf>
    <xf numFmtId="0" fontId="5" fillId="3" borderId="27" xfId="0" applyFont="1" applyFill="1" applyBorder="1" applyAlignment="1">
      <alignment horizontal="center" vertical="center" shrinkToFit="1"/>
    </xf>
    <xf numFmtId="0" fontId="5" fillId="3" borderId="28" xfId="0" applyFont="1" applyFill="1" applyBorder="1" applyAlignment="1">
      <alignment horizontal="center" vertical="center" shrinkToFit="1"/>
    </xf>
    <xf numFmtId="0" fontId="31" fillId="9" borderId="51" xfId="0" applyFont="1" applyFill="1" applyBorder="1" applyAlignment="1" applyProtection="1">
      <alignment horizontal="left" vertical="center" shrinkToFit="1"/>
      <protection locked="0"/>
    </xf>
    <xf numFmtId="0" fontId="31" fillId="9" borderId="54" xfId="0" applyFont="1" applyFill="1" applyBorder="1" applyAlignment="1" applyProtection="1">
      <alignment horizontal="left" vertical="center" shrinkToFit="1"/>
      <protection locked="0"/>
    </xf>
    <xf numFmtId="0" fontId="4" fillId="2" borderId="68" xfId="0" applyFont="1" applyFill="1" applyBorder="1" applyAlignment="1">
      <alignment horizontal="center" vertical="center"/>
    </xf>
    <xf numFmtId="0" fontId="4" fillId="2" borderId="69" xfId="0" applyFont="1" applyFill="1" applyBorder="1" applyAlignment="1">
      <alignment horizontal="center" vertical="center"/>
    </xf>
    <xf numFmtId="184" fontId="4" fillId="2" borderId="69" xfId="0" applyNumberFormat="1" applyFont="1" applyFill="1" applyBorder="1" applyAlignment="1">
      <alignment horizontal="center" vertical="center"/>
    </xf>
    <xf numFmtId="187" fontId="4" fillId="7" borderId="10" xfId="0" applyNumberFormat="1" applyFont="1" applyFill="1" applyBorder="1" applyAlignment="1" applyProtection="1">
      <alignment horizontal="right" vertical="center" shrinkToFit="1"/>
      <protection locked="0"/>
    </xf>
    <xf numFmtId="187" fontId="4" fillId="7" borderId="1" xfId="0" applyNumberFormat="1" applyFont="1" applyFill="1" applyBorder="1" applyAlignment="1" applyProtection="1">
      <alignment horizontal="right" vertical="center" shrinkToFit="1"/>
      <protection locked="0"/>
    </xf>
    <xf numFmtId="0" fontId="5" fillId="3" borderId="27" xfId="0" applyFont="1" applyFill="1" applyBorder="1" applyAlignment="1">
      <alignment horizontal="right" vertical="center" indent="1"/>
    </xf>
    <xf numFmtId="0" fontId="5" fillId="3" borderId="28" xfId="0" applyFont="1" applyFill="1" applyBorder="1" applyAlignment="1">
      <alignment horizontal="right" vertical="center" indent="1"/>
    </xf>
    <xf numFmtId="0" fontId="5" fillId="3" borderId="29" xfId="0" applyFont="1" applyFill="1" applyBorder="1" applyAlignment="1">
      <alignment horizontal="right" vertical="center" indent="1"/>
    </xf>
    <xf numFmtId="0" fontId="4" fillId="2" borderId="0" xfId="0" applyFont="1" applyFill="1" applyAlignment="1">
      <alignment horizontal="center" vertical="center"/>
    </xf>
    <xf numFmtId="0" fontId="4" fillId="2" borderId="1" xfId="0" applyNumberFormat="1" applyFont="1" applyFill="1" applyBorder="1" applyAlignment="1">
      <alignment horizontal="center" vertical="center"/>
    </xf>
    <xf numFmtId="0" fontId="4" fillId="7" borderId="23" xfId="0" applyFont="1" applyFill="1" applyBorder="1" applyAlignment="1" applyProtection="1">
      <alignment horizontal="right" vertical="center"/>
      <protection locked="0"/>
    </xf>
    <xf numFmtId="0" fontId="4" fillId="7" borderId="24" xfId="0" applyFont="1" applyFill="1" applyBorder="1" applyAlignment="1" applyProtection="1">
      <alignment horizontal="right" vertical="center"/>
      <protection locked="0"/>
    </xf>
    <xf numFmtId="187" fontId="4" fillId="7" borderId="74" xfId="0" applyNumberFormat="1" applyFont="1" applyFill="1" applyBorder="1" applyAlignment="1" applyProtection="1">
      <alignment horizontal="right" vertical="center" shrinkToFit="1"/>
      <protection locked="0"/>
    </xf>
    <xf numFmtId="38" fontId="4" fillId="7" borderId="1" xfId="1" applyFont="1" applyFill="1" applyBorder="1" applyAlignment="1" applyProtection="1">
      <alignment horizontal="right" vertical="center" shrinkToFit="1"/>
      <protection locked="0"/>
    </xf>
    <xf numFmtId="38" fontId="4" fillId="7" borderId="75" xfId="1" applyFont="1" applyFill="1" applyBorder="1" applyAlignment="1" applyProtection="1">
      <alignment horizontal="right" vertical="center" shrinkToFit="1"/>
      <protection locked="0"/>
    </xf>
    <xf numFmtId="38" fontId="4" fillId="7" borderId="74" xfId="1" applyFont="1" applyFill="1" applyBorder="1" applyAlignment="1" applyProtection="1">
      <alignment horizontal="right" vertical="center" shrinkToFit="1"/>
      <protection locked="0"/>
    </xf>
    <xf numFmtId="187" fontId="4" fillId="7" borderId="87" xfId="0" applyNumberFormat="1" applyFont="1" applyFill="1" applyBorder="1" applyAlignment="1" applyProtection="1">
      <alignment horizontal="right" vertical="center" shrinkToFit="1"/>
      <protection locked="0"/>
    </xf>
    <xf numFmtId="187" fontId="4" fillId="7" borderId="77" xfId="0" applyNumberFormat="1" applyFont="1" applyFill="1" applyBorder="1" applyAlignment="1" applyProtection="1">
      <alignment horizontal="right" vertical="center" shrinkToFit="1"/>
      <protection locked="0"/>
    </xf>
    <xf numFmtId="187" fontId="4" fillId="7" borderId="83" xfId="0" applyNumberFormat="1" applyFont="1" applyFill="1" applyBorder="1" applyAlignment="1" applyProtection="1">
      <alignment horizontal="right" vertical="center" shrinkToFit="1"/>
      <protection locked="0"/>
    </xf>
    <xf numFmtId="187" fontId="4" fillId="7" borderId="72" xfId="0" applyNumberFormat="1" applyFont="1" applyFill="1" applyBorder="1" applyAlignment="1" applyProtection="1">
      <alignment horizontal="right" vertical="center" shrinkToFit="1"/>
      <protection locked="0"/>
    </xf>
    <xf numFmtId="38" fontId="4" fillId="7" borderId="9" xfId="1" applyFont="1" applyFill="1" applyBorder="1" applyAlignment="1" applyProtection="1">
      <alignment horizontal="right" vertical="center" shrinkToFit="1"/>
      <protection locked="0"/>
    </xf>
    <xf numFmtId="38" fontId="4" fillId="7" borderId="11" xfId="1" applyFont="1" applyFill="1" applyBorder="1" applyAlignment="1" applyProtection="1">
      <alignment horizontal="right" vertical="center" shrinkToFit="1"/>
      <protection locked="0"/>
    </xf>
    <xf numFmtId="38" fontId="4" fillId="7" borderId="90" xfId="1" applyFont="1" applyFill="1" applyBorder="1" applyAlignment="1" applyProtection="1">
      <alignment horizontal="right" vertical="center" shrinkToFit="1"/>
      <protection locked="0"/>
    </xf>
    <xf numFmtId="184" fontId="4" fillId="9" borderId="34" xfId="0" applyNumberFormat="1" applyFont="1" applyFill="1" applyBorder="1" applyAlignment="1" applyProtection="1">
      <alignment horizontal="left" vertical="center" indent="1" shrinkToFit="1"/>
      <protection locked="0"/>
    </xf>
    <xf numFmtId="184" fontId="4" fillId="9" borderId="28" xfId="0" applyNumberFormat="1" applyFont="1" applyFill="1" applyBorder="1" applyAlignment="1" applyProtection="1">
      <alignment horizontal="left" vertical="center" indent="1" shrinkToFit="1"/>
      <protection locked="0"/>
    </xf>
    <xf numFmtId="184" fontId="4" fillId="9" borderId="29" xfId="0" applyNumberFormat="1" applyFont="1" applyFill="1" applyBorder="1" applyAlignment="1" applyProtection="1">
      <alignment horizontal="left" vertical="center" indent="1" shrinkToFit="1"/>
      <protection locked="0"/>
    </xf>
    <xf numFmtId="0" fontId="5" fillId="3" borderId="27" xfId="0" applyFont="1" applyFill="1" applyBorder="1" applyAlignment="1">
      <alignment horizontal="left" vertical="center" indent="1"/>
    </xf>
    <xf numFmtId="0" fontId="5" fillId="3" borderId="28" xfId="0" applyFont="1" applyFill="1" applyBorder="1" applyAlignment="1">
      <alignment horizontal="left" vertical="center" indent="1"/>
    </xf>
    <xf numFmtId="0" fontId="5" fillId="3" borderId="33" xfId="0" applyFont="1" applyFill="1" applyBorder="1" applyAlignment="1">
      <alignment horizontal="left" vertical="center" indent="1"/>
    </xf>
    <xf numFmtId="0" fontId="5" fillId="3" borderId="36" xfId="0" applyFont="1" applyFill="1" applyBorder="1" applyAlignment="1">
      <alignment horizontal="left" vertical="center" indent="1"/>
    </xf>
    <xf numFmtId="0" fontId="5" fillId="3" borderId="29" xfId="0" applyFont="1" applyFill="1" applyBorder="1" applyAlignment="1">
      <alignment horizontal="center" vertical="center" shrinkToFit="1"/>
    </xf>
    <xf numFmtId="0" fontId="5" fillId="3" borderId="40" xfId="0" applyFont="1" applyFill="1" applyBorder="1" applyAlignment="1">
      <alignment horizontal="left" vertical="center" indent="1" shrinkToFit="1"/>
    </xf>
    <xf numFmtId="0" fontId="5" fillId="3" borderId="38" xfId="0" applyFont="1" applyFill="1" applyBorder="1" applyAlignment="1">
      <alignment horizontal="left" vertical="center" indent="1" shrinkToFit="1"/>
    </xf>
    <xf numFmtId="0" fontId="5" fillId="3" borderId="34" xfId="0" applyFont="1" applyFill="1" applyBorder="1" applyAlignment="1">
      <alignment horizontal="left" vertical="center" indent="1" shrinkToFit="1"/>
    </xf>
    <xf numFmtId="0" fontId="5" fillId="3" borderId="40" xfId="0" applyFont="1" applyFill="1" applyBorder="1" applyAlignment="1">
      <alignment horizontal="left" vertical="center" indent="1"/>
    </xf>
    <xf numFmtId="0" fontId="5" fillId="3" borderId="38" xfId="0" applyFont="1" applyFill="1" applyBorder="1" applyAlignment="1">
      <alignment horizontal="left" vertical="center" indent="1"/>
    </xf>
    <xf numFmtId="0" fontId="5" fillId="3" borderId="37" xfId="0" applyFont="1" applyFill="1" applyBorder="1" applyAlignment="1">
      <alignment horizontal="left" vertical="center" indent="1"/>
    </xf>
    <xf numFmtId="0" fontId="4" fillId="9" borderId="38" xfId="0" applyFont="1" applyFill="1" applyBorder="1" applyAlignment="1" applyProtection="1">
      <alignment horizontal="left" vertical="center" indent="1" shrinkToFit="1"/>
      <protection locked="0"/>
    </xf>
    <xf numFmtId="0" fontId="4" fillId="9" borderId="39" xfId="0" applyFont="1" applyFill="1" applyBorder="1" applyAlignment="1" applyProtection="1">
      <alignment horizontal="left" vertical="center" indent="1" shrinkToFit="1"/>
      <protection locked="0"/>
    </xf>
    <xf numFmtId="0" fontId="4" fillId="9" borderId="34" xfId="0" applyFont="1" applyFill="1" applyBorder="1" applyAlignment="1" applyProtection="1">
      <alignment horizontal="left" vertical="center" indent="1" shrinkToFit="1"/>
      <protection locked="0"/>
    </xf>
    <xf numFmtId="0" fontId="4" fillId="9" borderId="28" xfId="0" applyFont="1" applyFill="1" applyBorder="1" applyAlignment="1" applyProtection="1">
      <alignment horizontal="left" vertical="center" indent="1" shrinkToFit="1"/>
      <protection locked="0"/>
    </xf>
    <xf numFmtId="0" fontId="4" fillId="9" borderId="29" xfId="0" applyFont="1" applyFill="1" applyBorder="1" applyAlignment="1" applyProtection="1">
      <alignment horizontal="left" vertical="center" indent="1" shrinkToFit="1"/>
      <protection locked="0"/>
    </xf>
    <xf numFmtId="0" fontId="5" fillId="3" borderId="27" xfId="0" applyFont="1" applyFill="1" applyBorder="1" applyAlignment="1">
      <alignment horizontal="left" vertical="center" indent="1" shrinkToFit="1"/>
    </xf>
    <xf numFmtId="0" fontId="5" fillId="3" borderId="28" xfId="0" applyFont="1" applyFill="1" applyBorder="1" applyAlignment="1">
      <alignment horizontal="left" vertical="center" indent="1" shrinkToFit="1"/>
    </xf>
    <xf numFmtId="0" fontId="5" fillId="3" borderId="33" xfId="0" applyFont="1" applyFill="1" applyBorder="1" applyAlignment="1">
      <alignment horizontal="left" vertical="center" indent="1" shrinkToFit="1"/>
    </xf>
    <xf numFmtId="184" fontId="4" fillId="7" borderId="107" xfId="0" applyNumberFormat="1" applyFont="1" applyFill="1" applyBorder="1" applyAlignment="1" applyProtection="1">
      <alignment horizontal="left" vertical="center" indent="1" shrinkToFit="1"/>
      <protection locked="0"/>
    </xf>
    <xf numFmtId="184" fontId="4" fillId="7" borderId="108" xfId="0" applyNumberFormat="1" applyFont="1" applyFill="1" applyBorder="1" applyAlignment="1" applyProtection="1">
      <alignment horizontal="left" vertical="center" indent="1" shrinkToFit="1"/>
      <protection locked="0"/>
    </xf>
    <xf numFmtId="184" fontId="4" fillId="7" borderId="109" xfId="0" applyNumberFormat="1" applyFont="1" applyFill="1" applyBorder="1" applyAlignment="1" applyProtection="1">
      <alignment horizontal="left" vertical="center" indent="1" shrinkToFit="1"/>
      <protection locked="0"/>
    </xf>
    <xf numFmtId="184" fontId="4" fillId="7" borderId="110" xfId="0" applyNumberFormat="1" applyFont="1" applyFill="1" applyBorder="1" applyAlignment="1" applyProtection="1">
      <alignment horizontal="left" vertical="center" indent="1" shrinkToFit="1"/>
      <protection locked="0"/>
    </xf>
    <xf numFmtId="177" fontId="4" fillId="9" borderId="34" xfId="0" applyNumberFormat="1" applyFont="1" applyFill="1" applyBorder="1" applyAlignment="1" applyProtection="1">
      <alignment horizontal="left" vertical="center" indent="1" shrinkToFit="1"/>
      <protection locked="0"/>
    </xf>
    <xf numFmtId="177" fontId="4" fillId="9" borderId="28" xfId="0" applyNumberFormat="1" applyFont="1" applyFill="1" applyBorder="1" applyAlignment="1" applyProtection="1">
      <alignment horizontal="left" vertical="center" indent="1" shrinkToFit="1"/>
      <protection locked="0"/>
    </xf>
    <xf numFmtId="177" fontId="4" fillId="9" borderId="35" xfId="0" applyNumberFormat="1" applyFont="1" applyFill="1" applyBorder="1" applyAlignment="1" applyProtection="1">
      <alignment horizontal="left" vertical="center" indent="1" shrinkToFit="1"/>
      <protection locked="0"/>
    </xf>
    <xf numFmtId="177" fontId="4" fillId="9" borderId="53" xfId="0" applyNumberFormat="1" applyFont="1" applyFill="1" applyBorder="1" applyAlignment="1" applyProtection="1">
      <alignment horizontal="left" vertical="center" indent="1" shrinkToFit="1"/>
      <protection locked="0"/>
    </xf>
    <xf numFmtId="177" fontId="4" fillId="9" borderId="51" xfId="0" applyNumberFormat="1" applyFont="1" applyFill="1" applyBorder="1" applyAlignment="1" applyProtection="1">
      <alignment horizontal="left" vertical="center" indent="1" shrinkToFit="1"/>
      <protection locked="0"/>
    </xf>
    <xf numFmtId="177" fontId="4" fillId="9" borderId="54" xfId="0" applyNumberFormat="1" applyFont="1" applyFill="1" applyBorder="1" applyAlignment="1" applyProtection="1">
      <alignment horizontal="left" vertical="center" indent="1" shrinkToFit="1"/>
      <protection locked="0"/>
    </xf>
    <xf numFmtId="184" fontId="4" fillId="9" borderId="35" xfId="0" applyNumberFormat="1" applyFont="1" applyFill="1" applyBorder="1" applyAlignment="1" applyProtection="1">
      <alignment horizontal="left" vertical="center" indent="1" shrinkToFit="1"/>
      <protection locked="0"/>
    </xf>
    <xf numFmtId="0" fontId="5" fillId="3" borderId="36" xfId="0" applyFont="1" applyFill="1" applyBorder="1" applyAlignment="1">
      <alignment horizontal="center" vertical="center" shrinkToFit="1"/>
    </xf>
    <xf numFmtId="0" fontId="5" fillId="3" borderId="35" xfId="0" applyFont="1" applyFill="1" applyBorder="1" applyAlignment="1">
      <alignment horizontal="center" vertical="center" shrinkToFit="1"/>
    </xf>
    <xf numFmtId="0" fontId="4" fillId="9" borderId="56" xfId="0" applyFont="1" applyFill="1" applyBorder="1" applyAlignment="1" applyProtection="1">
      <alignment horizontal="left" vertical="center" indent="1" shrinkToFit="1"/>
      <protection locked="0"/>
    </xf>
    <xf numFmtId="0" fontId="4" fillId="9" borderId="21" xfId="0" applyFont="1" applyFill="1" applyBorder="1" applyAlignment="1" applyProtection="1">
      <alignment horizontal="left" vertical="center" indent="1" shrinkToFit="1"/>
      <protection locked="0"/>
    </xf>
    <xf numFmtId="0" fontId="4" fillId="9" borderId="62" xfId="0" applyFont="1" applyFill="1" applyBorder="1" applyAlignment="1" applyProtection="1">
      <alignment horizontal="left" vertical="center" indent="1" shrinkToFit="1"/>
      <protection locked="0"/>
    </xf>
    <xf numFmtId="0" fontId="4" fillId="9" borderId="22" xfId="0" applyFont="1" applyFill="1" applyBorder="1" applyAlignment="1" applyProtection="1">
      <alignment horizontal="left" vertical="center" indent="1" shrinkToFit="1"/>
      <protection locked="0"/>
    </xf>
    <xf numFmtId="0" fontId="4" fillId="7" borderId="111" xfId="0" applyFont="1" applyFill="1" applyBorder="1" applyAlignment="1" applyProtection="1">
      <alignment horizontal="center" vertical="center" shrinkToFit="1"/>
      <protection locked="0"/>
    </xf>
    <xf numFmtId="0" fontId="4" fillId="7" borderId="112" xfId="0" applyFont="1" applyFill="1" applyBorder="1" applyAlignment="1" applyProtection="1">
      <alignment horizontal="center" vertical="center" shrinkToFit="1"/>
      <protection locked="0"/>
    </xf>
    <xf numFmtId="0" fontId="4" fillId="7" borderId="113" xfId="0" applyFont="1" applyFill="1" applyBorder="1" applyAlignment="1" applyProtection="1">
      <alignment horizontal="center" vertical="center" shrinkToFit="1"/>
      <protection locked="0"/>
    </xf>
    <xf numFmtId="0" fontId="5" fillId="3" borderId="69" xfId="0" applyFont="1" applyFill="1" applyBorder="1" applyAlignment="1">
      <alignment horizontal="center" vertical="center" shrinkToFit="1"/>
    </xf>
    <xf numFmtId="0" fontId="5" fillId="3" borderId="70" xfId="0" applyFont="1" applyFill="1" applyBorder="1" applyAlignment="1">
      <alignment horizontal="center" vertical="center" shrinkToFit="1"/>
    </xf>
    <xf numFmtId="0" fontId="5" fillId="3" borderId="114" xfId="0" applyFont="1" applyFill="1" applyBorder="1" applyAlignment="1">
      <alignment horizontal="center" vertical="center" shrinkToFit="1"/>
    </xf>
    <xf numFmtId="0" fontId="5" fillId="3" borderId="115" xfId="0" applyFont="1" applyFill="1" applyBorder="1" applyAlignment="1">
      <alignment horizontal="center" vertical="center" shrinkToFit="1"/>
    </xf>
    <xf numFmtId="0" fontId="5" fillId="3" borderId="116" xfId="0" applyFont="1" applyFill="1" applyBorder="1" applyAlignment="1">
      <alignment horizontal="center" vertical="center" shrinkToFit="1"/>
    </xf>
    <xf numFmtId="38" fontId="4" fillId="7" borderId="106" xfId="1" applyFont="1" applyFill="1" applyBorder="1" applyAlignment="1" applyProtection="1">
      <alignment horizontal="right" vertical="center" shrinkToFit="1"/>
      <protection locked="0"/>
    </xf>
    <xf numFmtId="38" fontId="4" fillId="7" borderId="6" xfId="1" applyFont="1" applyFill="1" applyBorder="1" applyAlignment="1" applyProtection="1">
      <alignment horizontal="right" vertical="center" shrinkToFit="1"/>
      <protection locked="0"/>
    </xf>
    <xf numFmtId="0" fontId="5" fillId="3" borderId="54" xfId="0" applyFont="1" applyFill="1" applyBorder="1" applyAlignment="1">
      <alignment horizontal="center" vertical="center" shrinkToFit="1"/>
    </xf>
    <xf numFmtId="38" fontId="4" fillId="7" borderId="72" xfId="1" applyFont="1" applyFill="1" applyBorder="1" applyAlignment="1" applyProtection="1">
      <alignment horizontal="right" vertical="center" shrinkToFit="1"/>
      <protection locked="0"/>
    </xf>
    <xf numFmtId="38" fontId="4" fillId="7" borderId="73" xfId="1" applyFont="1" applyFill="1" applyBorder="1" applyAlignment="1" applyProtection="1">
      <alignment horizontal="right" vertical="center" shrinkToFit="1"/>
      <protection locked="0"/>
    </xf>
    <xf numFmtId="0" fontId="5" fillId="3" borderId="68" xfId="0" applyFont="1" applyFill="1" applyBorder="1" applyAlignment="1">
      <alignment horizontal="center" vertical="center" shrinkToFit="1"/>
    </xf>
    <xf numFmtId="0" fontId="4" fillId="7" borderId="81" xfId="0" applyFont="1" applyFill="1" applyBorder="1" applyAlignment="1" applyProtection="1">
      <alignment horizontal="left" vertical="center" shrinkToFit="1"/>
      <protection locked="0"/>
    </xf>
    <xf numFmtId="0" fontId="4" fillId="7" borderId="82" xfId="0" applyFont="1" applyFill="1" applyBorder="1" applyAlignment="1" applyProtection="1">
      <alignment horizontal="left" vertical="center" shrinkToFit="1"/>
      <protection locked="0"/>
    </xf>
    <xf numFmtId="0" fontId="4" fillId="7" borderId="83" xfId="0" applyFont="1" applyFill="1" applyBorder="1" applyAlignment="1" applyProtection="1">
      <alignment horizontal="left" vertical="center" shrinkToFit="1"/>
      <protection locked="0"/>
    </xf>
    <xf numFmtId="187" fontId="4" fillId="7" borderId="71" xfId="0" applyNumberFormat="1" applyFont="1" applyFill="1" applyBorder="1" applyAlignment="1" applyProtection="1">
      <alignment horizontal="right" vertical="center" shrinkToFit="1"/>
      <protection locked="0"/>
    </xf>
    <xf numFmtId="0" fontId="4" fillId="7" borderId="30" xfId="0" applyFont="1" applyFill="1" applyBorder="1" applyAlignment="1" applyProtection="1">
      <alignment horizontal="right" vertical="center"/>
      <protection locked="0"/>
    </xf>
    <xf numFmtId="0" fontId="4" fillId="7" borderId="31" xfId="0" applyFont="1" applyFill="1" applyBorder="1" applyAlignment="1" applyProtection="1">
      <alignment horizontal="right" vertical="center"/>
      <protection locked="0"/>
    </xf>
    <xf numFmtId="0" fontId="4" fillId="7" borderId="89" xfId="0" applyFont="1" applyFill="1" applyBorder="1" applyAlignment="1" applyProtection="1">
      <alignment horizontal="left" vertical="center" shrinkToFit="1"/>
      <protection locked="0"/>
    </xf>
    <xf numFmtId="0" fontId="4" fillId="7" borderId="88" xfId="0" applyFont="1" applyFill="1" applyBorder="1" applyAlignment="1" applyProtection="1">
      <alignment horizontal="left" vertical="center" shrinkToFit="1"/>
      <protection locked="0"/>
    </xf>
    <xf numFmtId="0" fontId="4" fillId="7" borderId="9" xfId="0" applyFont="1" applyFill="1" applyBorder="1" applyAlignment="1" applyProtection="1">
      <alignment horizontal="left" vertical="center" shrinkToFit="1"/>
      <protection locked="0"/>
    </xf>
    <xf numFmtId="0" fontId="4" fillId="7" borderId="11" xfId="0" applyFont="1" applyFill="1" applyBorder="1" applyAlignment="1" applyProtection="1">
      <alignment horizontal="left" vertical="center" shrinkToFit="1"/>
      <protection locked="0"/>
    </xf>
    <xf numFmtId="0" fontId="4" fillId="7" borderId="90" xfId="0" applyFont="1" applyFill="1" applyBorder="1" applyAlignment="1" applyProtection="1">
      <alignment horizontal="left" vertical="center" shrinkToFit="1"/>
      <protection locked="0"/>
    </xf>
    <xf numFmtId="0" fontId="4" fillId="2" borderId="27" xfId="0" applyFont="1" applyFill="1" applyBorder="1" applyAlignment="1">
      <alignment horizontal="center" vertical="center"/>
    </xf>
    <xf numFmtId="0" fontId="4" fillId="2" borderId="28" xfId="0" applyFont="1" applyFill="1" applyBorder="1" applyAlignment="1">
      <alignment horizontal="center" vertical="center"/>
    </xf>
    <xf numFmtId="0" fontId="4" fillId="7" borderId="66" xfId="0" applyFont="1" applyFill="1" applyBorder="1" applyAlignment="1" applyProtection="1">
      <alignment horizontal="right" vertical="center"/>
      <protection locked="0"/>
    </xf>
    <xf numFmtId="0" fontId="4" fillId="7" borderId="67" xfId="0" applyFont="1" applyFill="1" applyBorder="1" applyAlignment="1" applyProtection="1">
      <alignment horizontal="right" vertical="center"/>
      <protection locked="0"/>
    </xf>
    <xf numFmtId="187" fontId="4" fillId="7" borderId="76" xfId="0" applyNumberFormat="1" applyFont="1" applyFill="1" applyBorder="1" applyAlignment="1" applyProtection="1">
      <alignment horizontal="right" vertical="center" shrinkToFit="1"/>
      <protection locked="0"/>
    </xf>
    <xf numFmtId="38" fontId="4" fillId="7" borderId="77" xfId="1" applyFont="1" applyFill="1" applyBorder="1" applyAlignment="1" applyProtection="1">
      <alignment horizontal="right" vertical="center" shrinkToFit="1"/>
      <protection locked="0"/>
    </xf>
    <xf numFmtId="38" fontId="4" fillId="7" borderId="78" xfId="1" applyFont="1" applyFill="1" applyBorder="1" applyAlignment="1" applyProtection="1">
      <alignment horizontal="right" vertical="center" shrinkToFit="1"/>
      <protection locked="0"/>
    </xf>
    <xf numFmtId="38" fontId="4" fillId="7" borderId="79" xfId="1" applyFont="1" applyFill="1" applyBorder="1" applyAlignment="1" applyProtection="1">
      <alignment horizontal="right" vertical="center" shrinkToFit="1"/>
      <protection locked="0"/>
    </xf>
    <xf numFmtId="38" fontId="4" fillId="7" borderId="43" xfId="1" applyFont="1" applyFill="1" applyBorder="1" applyAlignment="1" applyProtection="1">
      <alignment horizontal="right" vertical="center" shrinkToFit="1"/>
      <protection locked="0"/>
    </xf>
    <xf numFmtId="38" fontId="4" fillId="7" borderId="80" xfId="1" applyFont="1" applyFill="1" applyBorder="1" applyAlignment="1" applyProtection="1">
      <alignment horizontal="right" vertical="center" shrinkToFit="1"/>
      <protection locked="0"/>
    </xf>
    <xf numFmtId="0" fontId="4" fillId="7" borderId="85" xfId="0" applyFont="1" applyFill="1" applyBorder="1" applyAlignment="1" applyProtection="1">
      <alignment horizontal="left" vertical="center" shrinkToFit="1"/>
      <protection locked="0"/>
    </xf>
    <xf numFmtId="0" fontId="4" fillId="7" borderId="86" xfId="0" applyFont="1" applyFill="1" applyBorder="1" applyAlignment="1" applyProtection="1">
      <alignment horizontal="left" vertical="center" shrinkToFit="1"/>
      <protection locked="0"/>
    </xf>
    <xf numFmtId="0" fontId="4" fillId="7" borderId="87" xfId="0" applyFont="1" applyFill="1" applyBorder="1" applyAlignment="1" applyProtection="1">
      <alignment horizontal="left" vertical="center" shrinkToFit="1"/>
      <protection locked="0"/>
    </xf>
    <xf numFmtId="0" fontId="4" fillId="7" borderId="84" xfId="0" applyFont="1" applyFill="1" applyBorder="1" applyAlignment="1" applyProtection="1">
      <alignment horizontal="left" vertical="center" shrinkToFit="1"/>
      <protection locked="0"/>
    </xf>
    <xf numFmtId="0" fontId="4" fillId="7" borderId="10" xfId="0" applyFont="1" applyFill="1" applyBorder="1" applyAlignment="1" applyProtection="1">
      <alignment horizontal="left" vertical="center" shrinkToFit="1"/>
      <protection locked="0"/>
    </xf>
    <xf numFmtId="0" fontId="22" fillId="2" borderId="21" xfId="0" applyFont="1" applyFill="1" applyBorder="1" applyAlignment="1">
      <alignment horizontal="center" vertical="top"/>
    </xf>
    <xf numFmtId="0" fontId="4" fillId="7" borderId="91" xfId="0" applyFont="1" applyFill="1" applyBorder="1" applyAlignment="1" applyProtection="1">
      <alignment horizontal="left" vertical="center" shrinkToFit="1"/>
      <protection locked="0"/>
    </xf>
    <xf numFmtId="0" fontId="4" fillId="7" borderId="92" xfId="0" applyFont="1" applyFill="1" applyBorder="1" applyAlignment="1" applyProtection="1">
      <alignment horizontal="left" vertical="center" shrinkToFit="1"/>
      <protection locked="0"/>
    </xf>
    <xf numFmtId="0" fontId="4" fillId="9" borderId="35" xfId="0" applyFont="1" applyFill="1" applyBorder="1" applyAlignment="1" applyProtection="1">
      <alignment horizontal="left" vertical="center" indent="1" shrinkToFit="1"/>
      <protection locked="0"/>
    </xf>
    <xf numFmtId="14" fontId="4" fillId="2" borderId="0" xfId="0" applyNumberFormat="1" applyFont="1" applyFill="1" applyAlignment="1">
      <alignment horizontal="center" vertical="center"/>
    </xf>
    <xf numFmtId="182" fontId="4" fillId="2" borderId="68" xfId="1" applyNumberFormat="1" applyFont="1" applyFill="1" applyBorder="1" applyAlignment="1" applyProtection="1">
      <alignment horizontal="right" indent="1" shrinkToFit="1"/>
    </xf>
    <xf numFmtId="182" fontId="4" fillId="2" borderId="69" xfId="1" applyNumberFormat="1" applyFont="1" applyFill="1" applyBorder="1" applyAlignment="1" applyProtection="1">
      <alignment horizontal="right" indent="1" shrinkToFit="1"/>
    </xf>
    <xf numFmtId="182" fontId="4" fillId="2" borderId="70" xfId="1" applyNumberFormat="1" applyFont="1" applyFill="1" applyBorder="1" applyAlignment="1" applyProtection="1">
      <alignment horizontal="right" indent="1" shrinkToFit="1"/>
    </xf>
    <xf numFmtId="0" fontId="22" fillId="2" borderId="0" xfId="0" applyFont="1" applyFill="1" applyAlignment="1">
      <alignment horizontal="center" vertical="top"/>
    </xf>
    <xf numFmtId="31" fontId="9" fillId="0" borderId="0" xfId="0" applyNumberFormat="1" applyFont="1" applyAlignment="1">
      <alignment horizontal="left" indent="1"/>
    </xf>
    <xf numFmtId="31" fontId="9" fillId="0" borderId="41" xfId="0" applyNumberFormat="1" applyFont="1" applyBorder="1" applyAlignment="1">
      <alignment horizontal="left" indent="1"/>
    </xf>
    <xf numFmtId="0" fontId="8" fillId="0" borderId="0" xfId="0" applyFont="1" applyAlignment="1">
      <alignment horizontal="center" vertical="center"/>
    </xf>
    <xf numFmtId="180" fontId="9" fillId="0" borderId="25" xfId="0" applyNumberFormat="1" applyFont="1" applyBorder="1" applyAlignment="1">
      <alignment shrinkToFit="1"/>
    </xf>
    <xf numFmtId="180" fontId="9" fillId="0" borderId="13" xfId="0" applyNumberFormat="1" applyFont="1" applyBorder="1" applyAlignment="1">
      <alignment shrinkToFit="1"/>
    </xf>
    <xf numFmtId="180" fontId="9" fillId="0" borderId="44" xfId="0" applyNumberFormat="1" applyFont="1" applyBorder="1" applyAlignment="1">
      <alignment shrinkToFit="1"/>
    </xf>
    <xf numFmtId="0" fontId="9" fillId="0" borderId="0" xfId="0" applyFont="1" applyAlignment="1">
      <alignment horizontal="left" vertical="top"/>
    </xf>
    <xf numFmtId="0" fontId="17" fillId="0" borderId="12" xfId="0" applyFont="1" applyBorder="1" applyAlignment="1">
      <alignment horizontal="right" vertical="center" shrinkToFit="1"/>
    </xf>
    <xf numFmtId="0" fontId="17" fillId="0" borderId="13" xfId="0" applyFont="1" applyBorder="1" applyAlignment="1">
      <alignment horizontal="right" vertical="center" shrinkToFit="1"/>
    </xf>
    <xf numFmtId="0" fontId="17" fillId="0" borderId="17" xfId="0" applyFont="1" applyBorder="1" applyAlignment="1">
      <alignment horizontal="right" vertical="center" shrinkToFit="1"/>
    </xf>
    <xf numFmtId="0" fontId="7" fillId="0" borderId="0" xfId="0" applyFont="1" applyAlignment="1">
      <alignment horizontal="left"/>
    </xf>
    <xf numFmtId="0" fontId="8" fillId="0" borderId="0" xfId="0" applyFont="1" applyAlignment="1">
      <alignment horizontal="right" vertical="center"/>
    </xf>
    <xf numFmtId="0" fontId="11" fillId="0" borderId="0" xfId="0" applyFont="1" applyAlignment="1">
      <alignment horizontal="center" vertical="center"/>
    </xf>
    <xf numFmtId="178" fontId="9" fillId="0" borderId="42" xfId="0" applyNumberFormat="1" applyFont="1" applyBorder="1" applyAlignment="1">
      <alignment horizontal="left" indent="1"/>
    </xf>
    <xf numFmtId="178" fontId="9" fillId="0" borderId="41" xfId="0" applyNumberFormat="1" applyFont="1" applyBorder="1" applyAlignment="1">
      <alignment horizontal="left" indent="1"/>
    </xf>
    <xf numFmtId="0" fontId="12" fillId="0" borderId="45" xfId="0" applyFont="1" applyBorder="1" applyAlignment="1">
      <alignment horizontal="center" vertical="center"/>
    </xf>
    <xf numFmtId="0" fontId="12" fillId="0" borderId="3" xfId="0" applyFont="1" applyBorder="1" applyAlignment="1">
      <alignment horizontal="center" vertical="center"/>
    </xf>
    <xf numFmtId="0" fontId="12" fillId="0" borderId="5" xfId="0" applyFont="1" applyBorder="1" applyAlignment="1">
      <alignment horizontal="left" vertical="center" indent="1"/>
    </xf>
    <xf numFmtId="0" fontId="12" fillId="0" borderId="45" xfId="0" applyFont="1" applyBorder="1" applyAlignment="1">
      <alignment horizontal="left" vertical="center" indent="1"/>
    </xf>
    <xf numFmtId="0" fontId="12" fillId="0" borderId="3" xfId="0" applyFont="1" applyBorder="1" applyAlignment="1">
      <alignment horizontal="left" vertical="center" indent="1"/>
    </xf>
    <xf numFmtId="0" fontId="12" fillId="0" borderId="5" xfId="0" applyFont="1" applyBorder="1" applyAlignment="1">
      <alignment horizontal="left" vertical="center" indent="1" shrinkToFit="1"/>
    </xf>
    <xf numFmtId="0" fontId="12" fillId="0" borderId="45" xfId="0" applyFont="1" applyBorder="1" applyAlignment="1">
      <alignment horizontal="left" vertical="center" indent="1" shrinkToFit="1"/>
    </xf>
    <xf numFmtId="0" fontId="12" fillId="0" borderId="3" xfId="0" applyFont="1" applyBorder="1" applyAlignment="1">
      <alignment horizontal="left" vertical="center" indent="1" shrinkToFit="1"/>
    </xf>
    <xf numFmtId="0" fontId="17" fillId="0" borderId="14" xfId="0" applyFont="1" applyBorder="1" applyAlignment="1">
      <alignment vertical="center" shrinkToFit="1"/>
    </xf>
    <xf numFmtId="0" fontId="17" fillId="0" borderId="15" xfId="0" applyFont="1" applyBorder="1" applyAlignment="1">
      <alignment vertical="center" shrinkToFit="1"/>
    </xf>
    <xf numFmtId="0" fontId="17" fillId="0" borderId="16" xfId="0" applyFont="1" applyBorder="1" applyAlignment="1">
      <alignment vertical="center" shrinkToFit="1"/>
    </xf>
    <xf numFmtId="180" fontId="9" fillId="0" borderId="8" xfId="1" applyNumberFormat="1" applyFont="1" applyFill="1" applyBorder="1" applyAlignment="1" applyProtection="1">
      <alignment shrinkToFit="1"/>
    </xf>
    <xf numFmtId="180" fontId="9" fillId="0" borderId="15" xfId="1" applyNumberFormat="1" applyFont="1" applyFill="1" applyBorder="1" applyAlignment="1" applyProtection="1">
      <alignment shrinkToFit="1"/>
    </xf>
    <xf numFmtId="180" fontId="9" fillId="0" borderId="32" xfId="1" applyNumberFormat="1" applyFont="1" applyFill="1" applyBorder="1" applyAlignment="1" applyProtection="1">
      <alignment shrinkToFit="1"/>
    </xf>
    <xf numFmtId="31" fontId="9" fillId="0" borderId="8" xfId="0" applyNumberFormat="1" applyFont="1" applyBorder="1" applyAlignment="1">
      <alignment horizontal="center" vertical="center" shrinkToFit="1"/>
    </xf>
    <xf numFmtId="31" fontId="9" fillId="0" borderId="15" xfId="0" applyNumberFormat="1" applyFont="1" applyBorder="1" applyAlignment="1">
      <alignment horizontal="center" vertical="center" shrinkToFit="1"/>
    </xf>
    <xf numFmtId="31" fontId="9" fillId="0" borderId="32" xfId="0" applyNumberFormat="1" applyFont="1" applyBorder="1" applyAlignment="1">
      <alignment horizontal="center" vertical="center" shrinkToFit="1"/>
    </xf>
    <xf numFmtId="31" fontId="9" fillId="0" borderId="25" xfId="0" applyNumberFormat="1" applyFont="1" applyBorder="1" applyAlignment="1">
      <alignment horizontal="center" vertical="center" shrinkToFit="1"/>
    </xf>
    <xf numFmtId="31" fontId="9" fillId="0" borderId="13" xfId="0" applyNumberFormat="1" applyFont="1" applyBorder="1" applyAlignment="1">
      <alignment horizontal="center" vertical="center" shrinkToFit="1"/>
    </xf>
    <xf numFmtId="31" fontId="9" fillId="0" borderId="44" xfId="0" applyNumberFormat="1" applyFont="1" applyBorder="1" applyAlignment="1">
      <alignment horizontal="center" vertical="center" shrinkToFit="1"/>
    </xf>
    <xf numFmtId="0" fontId="12" fillId="0" borderId="104" xfId="0" applyFont="1" applyBorder="1" applyAlignment="1">
      <alignment horizontal="center" vertical="center"/>
    </xf>
    <xf numFmtId="0" fontId="12" fillId="0" borderId="105" xfId="0" applyFont="1" applyBorder="1" applyAlignment="1">
      <alignment horizontal="center" vertical="center"/>
    </xf>
    <xf numFmtId="0" fontId="12" fillId="0" borderId="12" xfId="0" applyFont="1" applyBorder="1" applyAlignment="1">
      <alignment horizontal="center" vertical="center" shrinkToFit="1"/>
    </xf>
    <xf numFmtId="0" fontId="12" fillId="0" borderId="13" xfId="0" applyFont="1" applyBorder="1" applyAlignment="1">
      <alignment horizontal="center" vertical="center" shrinkToFit="1"/>
    </xf>
    <xf numFmtId="0" fontId="12" fillId="0" borderId="17" xfId="0" applyFont="1" applyBorder="1" applyAlignment="1">
      <alignment horizontal="center" vertical="center" shrinkToFit="1"/>
    </xf>
    <xf numFmtId="0" fontId="12" fillId="0" borderId="12" xfId="0" applyFont="1" applyBorder="1" applyAlignment="1">
      <alignment horizontal="center" vertical="center"/>
    </xf>
    <xf numFmtId="0" fontId="12" fillId="0" borderId="17" xfId="0" applyFont="1" applyBorder="1" applyAlignment="1">
      <alignment horizontal="center" vertical="center"/>
    </xf>
    <xf numFmtId="0" fontId="12" fillId="0" borderId="14" xfId="0" applyFont="1" applyBorder="1" applyAlignment="1">
      <alignment horizontal="center" vertical="center"/>
    </xf>
    <xf numFmtId="0" fontId="12" fillId="0" borderId="16" xfId="0" applyFont="1" applyBorder="1" applyAlignment="1">
      <alignment horizontal="center" vertical="center"/>
    </xf>
    <xf numFmtId="0" fontId="12" fillId="0" borderId="43" xfId="0" applyFont="1" applyBorder="1" applyAlignment="1">
      <alignment horizontal="center" vertical="center" textRotation="255"/>
    </xf>
    <xf numFmtId="0" fontId="12" fillId="0" borderId="6" xfId="0" applyFont="1" applyBorder="1" applyAlignment="1">
      <alignment horizontal="center" vertical="center" textRotation="255"/>
    </xf>
    <xf numFmtId="185" fontId="14" fillId="0" borderId="8" xfId="1" applyNumberFormat="1" applyFont="1" applyFill="1" applyBorder="1" applyAlignment="1" applyProtection="1">
      <alignment horizontal="left" vertical="center" indent="1" shrinkToFit="1"/>
    </xf>
    <xf numFmtId="185" fontId="14" fillId="0" borderId="15" xfId="1" applyNumberFormat="1" applyFont="1" applyFill="1" applyBorder="1" applyAlignment="1" applyProtection="1">
      <alignment horizontal="left" vertical="center" indent="1" shrinkToFit="1"/>
    </xf>
    <xf numFmtId="185" fontId="14" fillId="0" borderId="32" xfId="1" applyNumberFormat="1" applyFont="1" applyFill="1" applyBorder="1" applyAlignment="1" applyProtection="1">
      <alignment horizontal="left" vertical="center" indent="1" shrinkToFit="1"/>
    </xf>
    <xf numFmtId="185" fontId="14" fillId="0" borderId="25" xfId="1" applyNumberFormat="1" applyFont="1" applyFill="1" applyBorder="1" applyAlignment="1" applyProtection="1">
      <alignment horizontal="left" vertical="center" indent="1" shrinkToFit="1"/>
    </xf>
    <xf numFmtId="185" fontId="14" fillId="0" borderId="13" xfId="1" applyNumberFormat="1" applyFont="1" applyFill="1" applyBorder="1" applyAlignment="1" applyProtection="1">
      <alignment horizontal="left" vertical="center" indent="1" shrinkToFit="1"/>
    </xf>
    <xf numFmtId="185" fontId="14" fillId="0" borderId="44" xfId="1" applyNumberFormat="1" applyFont="1" applyFill="1" applyBorder="1" applyAlignment="1" applyProtection="1">
      <alignment horizontal="left" vertical="center" indent="1" shrinkToFit="1"/>
    </xf>
    <xf numFmtId="178" fontId="9" fillId="0" borderId="8" xfId="0" applyNumberFormat="1" applyFont="1" applyBorder="1" applyAlignment="1">
      <alignment vertical="center" shrinkToFit="1"/>
    </xf>
    <xf numFmtId="178" fontId="9" fillId="0" borderId="15" xfId="0" applyNumberFormat="1" applyFont="1" applyBorder="1" applyAlignment="1">
      <alignment vertical="center" shrinkToFit="1"/>
    </xf>
    <xf numFmtId="178" fontId="9" fillId="0" borderId="32" xfId="0" applyNumberFormat="1" applyFont="1" applyBorder="1" applyAlignment="1">
      <alignment vertical="center" shrinkToFit="1"/>
    </xf>
    <xf numFmtId="178" fontId="9" fillId="0" borderId="25" xfId="0" applyNumberFormat="1" applyFont="1" applyBorder="1" applyAlignment="1">
      <alignment vertical="center" shrinkToFit="1"/>
    </xf>
    <xf numFmtId="178" fontId="9" fillId="0" borderId="13" xfId="0" applyNumberFormat="1" applyFont="1" applyBorder="1" applyAlignment="1">
      <alignment vertical="center" shrinkToFit="1"/>
    </xf>
    <xf numFmtId="178" fontId="9" fillId="0" borderId="44" xfId="0" applyNumberFormat="1" applyFont="1" applyBorder="1" applyAlignment="1">
      <alignment vertical="center" shrinkToFit="1"/>
    </xf>
    <xf numFmtId="38" fontId="12" fillId="0" borderId="47" xfId="1" applyFont="1" applyFill="1" applyBorder="1" applyAlignment="1" applyProtection="1"/>
    <xf numFmtId="38" fontId="12" fillId="0" borderId="42" xfId="1" applyFont="1" applyFill="1" applyBorder="1" applyAlignment="1" applyProtection="1"/>
    <xf numFmtId="38" fontId="12" fillId="0" borderId="46" xfId="1" applyFont="1" applyFill="1" applyBorder="1" applyAlignment="1" applyProtection="1"/>
    <xf numFmtId="178" fontId="12" fillId="0" borderId="47" xfId="0" applyNumberFormat="1" applyFont="1" applyBorder="1" applyAlignment="1">
      <alignment horizontal="left" vertical="center" shrinkToFit="1"/>
    </xf>
    <xf numFmtId="178" fontId="12" fillId="0" borderId="42" xfId="0" applyNumberFormat="1" applyFont="1" applyBorder="1" applyAlignment="1">
      <alignment horizontal="left" vertical="center" shrinkToFit="1"/>
    </xf>
    <xf numFmtId="0" fontId="8" fillId="0" borderId="94" xfId="0" applyFont="1" applyBorder="1" applyAlignment="1">
      <alignment horizontal="right" vertical="center"/>
    </xf>
    <xf numFmtId="0" fontId="8" fillId="0" borderId="95" xfId="0" applyFont="1" applyBorder="1" applyAlignment="1">
      <alignment horizontal="right" vertical="center"/>
    </xf>
    <xf numFmtId="0" fontId="8" fillId="0" borderId="96" xfId="0" applyFont="1" applyBorder="1" applyAlignment="1">
      <alignment horizontal="right" vertical="center"/>
    </xf>
    <xf numFmtId="179" fontId="15" fillId="0" borderId="8" xfId="1" applyNumberFormat="1" applyFont="1" applyFill="1" applyBorder="1" applyAlignment="1" applyProtection="1">
      <alignment horizontal="right" shrinkToFit="1"/>
    </xf>
    <xf numFmtId="179" fontId="15" fillId="0" borderId="15" xfId="1" applyNumberFormat="1" applyFont="1" applyFill="1" applyBorder="1" applyAlignment="1" applyProtection="1">
      <alignment horizontal="right" shrinkToFit="1"/>
    </xf>
    <xf numFmtId="179" fontId="15" fillId="0" borderId="32" xfId="1" applyNumberFormat="1" applyFont="1" applyFill="1" applyBorder="1" applyAlignment="1" applyProtection="1">
      <alignment horizontal="right" shrinkToFit="1"/>
    </xf>
    <xf numFmtId="179" fontId="15" fillId="0" borderId="25" xfId="1" applyNumberFormat="1" applyFont="1" applyFill="1" applyBorder="1" applyAlignment="1" applyProtection="1">
      <alignment horizontal="right" shrinkToFit="1"/>
    </xf>
    <xf numFmtId="179" fontId="15" fillId="0" borderId="13" xfId="1" applyNumberFormat="1" applyFont="1" applyFill="1" applyBorder="1" applyAlignment="1" applyProtection="1">
      <alignment horizontal="right" shrinkToFit="1"/>
    </xf>
    <xf numFmtId="179" fontId="15" fillId="0" borderId="44" xfId="1" applyNumberFormat="1" applyFont="1" applyFill="1" applyBorder="1" applyAlignment="1" applyProtection="1">
      <alignment horizontal="right" shrinkToFit="1"/>
    </xf>
    <xf numFmtId="0" fontId="12" fillId="0" borderId="15" xfId="0" applyFont="1" applyBorder="1" applyAlignment="1">
      <alignment horizontal="center" vertical="center"/>
    </xf>
    <xf numFmtId="178" fontId="12" fillId="0" borderId="42" xfId="0" applyNumberFormat="1" applyFont="1" applyBorder="1" applyAlignment="1">
      <alignment horizontal="center" vertical="center"/>
    </xf>
    <xf numFmtId="178" fontId="12" fillId="0" borderId="46" xfId="0" applyNumberFormat="1" applyFont="1" applyBorder="1" applyAlignment="1">
      <alignment horizontal="center" vertical="center"/>
    </xf>
    <xf numFmtId="178" fontId="12" fillId="0" borderId="41" xfId="0" applyNumberFormat="1" applyFont="1" applyBorder="1" applyAlignment="1">
      <alignment horizontal="center" vertical="center"/>
    </xf>
    <xf numFmtId="178" fontId="12" fillId="0" borderId="2" xfId="0" applyNumberFormat="1" applyFont="1" applyBorder="1" applyAlignment="1">
      <alignment horizontal="center" vertical="center"/>
    </xf>
    <xf numFmtId="0" fontId="8" fillId="0" borderId="18" xfId="0" applyFont="1" applyBorder="1" applyAlignment="1">
      <alignment horizontal="right" vertical="center" shrinkToFit="1"/>
    </xf>
    <xf numFmtId="0" fontId="8" fillId="0" borderId="0" xfId="0" applyFont="1" applyAlignment="1">
      <alignment horizontal="right" vertical="center" shrinkToFit="1"/>
    </xf>
    <xf numFmtId="0" fontId="8" fillId="0" borderId="19" xfId="0" applyFont="1" applyBorder="1" applyAlignment="1">
      <alignment horizontal="right" vertical="center" shrinkToFit="1"/>
    </xf>
    <xf numFmtId="0" fontId="8" fillId="0" borderId="103" xfId="0" applyFont="1" applyBorder="1" applyAlignment="1">
      <alignment horizontal="right" vertical="center" shrinkToFit="1"/>
    </xf>
    <xf numFmtId="0" fontId="8" fillId="0" borderId="41" xfId="0" applyFont="1" applyBorder="1" applyAlignment="1">
      <alignment horizontal="right" vertical="center" shrinkToFit="1"/>
    </xf>
    <xf numFmtId="0" fontId="8" fillId="0" borderId="2" xfId="0" applyFont="1" applyBorder="1" applyAlignment="1">
      <alignment horizontal="right" vertical="center" shrinkToFit="1"/>
    </xf>
    <xf numFmtId="181" fontId="8" fillId="0" borderId="48" xfId="1" applyNumberFormat="1" applyFont="1" applyFill="1" applyBorder="1" applyAlignment="1" applyProtection="1">
      <alignment shrinkToFit="1"/>
    </xf>
    <xf numFmtId="181" fontId="8" fillId="0" borderId="0" xfId="1" applyNumberFormat="1" applyFont="1" applyFill="1" applyBorder="1" applyAlignment="1" applyProtection="1">
      <alignment shrinkToFit="1"/>
    </xf>
    <xf numFmtId="181" fontId="8" fillId="0" borderId="49" xfId="1" applyNumberFormat="1" applyFont="1" applyFill="1" applyBorder="1" applyAlignment="1" applyProtection="1">
      <alignment shrinkToFit="1"/>
    </xf>
    <xf numFmtId="178" fontId="12" fillId="0" borderId="4" xfId="0" applyNumberFormat="1" applyFont="1" applyBorder="1" applyAlignment="1">
      <alignment horizontal="left" vertical="center" shrinkToFit="1"/>
    </xf>
    <xf numFmtId="178" fontId="12" fillId="0" borderId="41" xfId="0" applyNumberFormat="1" applyFont="1" applyBorder="1" applyAlignment="1">
      <alignment horizontal="left" vertical="center" shrinkToFit="1"/>
    </xf>
    <xf numFmtId="178" fontId="12" fillId="0" borderId="2" xfId="0" applyNumberFormat="1" applyFont="1" applyBorder="1" applyAlignment="1">
      <alignment horizontal="left" vertical="center" shrinkToFit="1"/>
    </xf>
    <xf numFmtId="182" fontId="12" fillId="0" borderId="4" xfId="1" applyNumberFormat="1" applyFont="1" applyFill="1" applyBorder="1" applyAlignment="1" applyProtection="1">
      <alignment vertical="center" shrinkToFit="1"/>
    </xf>
    <xf numFmtId="182" fontId="12" fillId="0" borderId="41" xfId="1" applyNumberFormat="1" applyFont="1" applyFill="1" applyBorder="1" applyAlignment="1" applyProtection="1">
      <alignment vertical="center" shrinkToFit="1"/>
    </xf>
    <xf numFmtId="182" fontId="12" fillId="0" borderId="2" xfId="1" applyNumberFormat="1" applyFont="1" applyFill="1" applyBorder="1" applyAlignment="1" applyProtection="1">
      <alignment vertical="center" shrinkToFit="1"/>
    </xf>
    <xf numFmtId="178" fontId="12" fillId="0" borderId="46" xfId="0" applyNumberFormat="1" applyFont="1" applyBorder="1" applyAlignment="1">
      <alignment horizontal="left" vertical="center" shrinkToFit="1"/>
    </xf>
    <xf numFmtId="10" fontId="12" fillId="0" borderId="97" xfId="2" applyNumberFormat="1" applyFont="1" applyFill="1" applyBorder="1" applyAlignment="1" applyProtection="1">
      <alignment vertical="center" shrinkToFit="1"/>
    </xf>
    <xf numFmtId="10" fontId="12" fillId="0" borderId="95" xfId="2" applyNumberFormat="1" applyFont="1" applyFill="1" applyBorder="1" applyAlignment="1" applyProtection="1">
      <alignment vertical="center" shrinkToFit="1"/>
    </xf>
    <xf numFmtId="10" fontId="12" fillId="0" borderId="98" xfId="2" applyNumberFormat="1" applyFont="1" applyFill="1" applyBorder="1" applyAlignment="1" applyProtection="1">
      <alignment vertical="center" shrinkToFit="1"/>
    </xf>
    <xf numFmtId="180" fontId="9" fillId="0" borderId="53" xfId="1" applyNumberFormat="1" applyFont="1" applyFill="1" applyBorder="1" applyAlignment="1" applyProtection="1">
      <alignment shrinkToFit="1"/>
    </xf>
    <xf numFmtId="180" fontId="9" fillId="0" borderId="51" xfId="1" applyNumberFormat="1" applyFont="1" applyFill="1" applyBorder="1" applyAlignment="1" applyProtection="1">
      <alignment shrinkToFit="1"/>
    </xf>
    <xf numFmtId="180" fontId="9" fillId="0" borderId="54" xfId="1" applyNumberFormat="1" applyFont="1" applyFill="1" applyBorder="1" applyAlignment="1" applyProtection="1">
      <alignment shrinkToFit="1"/>
    </xf>
    <xf numFmtId="0" fontId="20" fillId="0" borderId="20" xfId="0" applyFont="1" applyBorder="1" applyAlignment="1">
      <alignment horizontal="center" vertical="center" shrinkToFit="1"/>
    </xf>
    <xf numFmtId="0" fontId="20" fillId="0" borderId="21" xfId="0" applyFont="1" applyBorder="1" applyAlignment="1">
      <alignment horizontal="center" vertical="center" shrinkToFit="1"/>
    </xf>
    <xf numFmtId="0" fontId="20" fillId="0" borderId="55" xfId="0" applyFont="1" applyBorder="1" applyAlignment="1">
      <alignment horizontal="center" vertical="center" shrinkToFit="1"/>
    </xf>
    <xf numFmtId="183" fontId="15" fillId="0" borderId="56" xfId="1" applyNumberFormat="1" applyFont="1" applyFill="1" applyBorder="1" applyAlignment="1" applyProtection="1">
      <alignment horizontal="right" shrinkToFit="1"/>
    </xf>
    <xf numFmtId="183" fontId="15" fillId="0" borderId="21" xfId="1" applyNumberFormat="1" applyFont="1" applyFill="1" applyBorder="1" applyAlignment="1" applyProtection="1">
      <alignment horizontal="right" shrinkToFit="1"/>
    </xf>
    <xf numFmtId="183" fontId="15" fillId="0" borderId="22" xfId="1" applyNumberFormat="1" applyFont="1" applyFill="1" applyBorder="1" applyAlignment="1" applyProtection="1">
      <alignment horizontal="right" shrinkToFit="1"/>
    </xf>
    <xf numFmtId="0" fontId="17" fillId="0" borderId="14" xfId="0" applyFont="1" applyBorder="1" applyAlignment="1">
      <alignment horizontal="center" vertical="center" shrinkToFit="1"/>
    </xf>
    <xf numFmtId="0" fontId="17" fillId="0" borderId="15" xfId="0" applyFont="1" applyBorder="1" applyAlignment="1">
      <alignment horizontal="center" vertical="center" shrinkToFit="1"/>
    </xf>
    <xf numFmtId="0" fontId="17" fillId="0" borderId="16" xfId="0" applyFont="1" applyBorder="1" applyAlignment="1">
      <alignment horizontal="center" vertical="center" shrinkToFit="1"/>
    </xf>
    <xf numFmtId="0" fontId="17" fillId="0" borderId="50" xfId="0" applyFont="1" applyBorder="1" applyAlignment="1">
      <alignment horizontal="right" vertical="center" shrinkToFit="1"/>
    </xf>
    <xf numFmtId="0" fontId="17" fillId="0" borderId="51" xfId="0" applyFont="1" applyBorder="1" applyAlignment="1">
      <alignment horizontal="right" vertical="center" shrinkToFit="1"/>
    </xf>
    <xf numFmtId="0" fontId="17" fillId="0" borderId="52" xfId="0" applyFont="1" applyBorder="1" applyAlignment="1">
      <alignment horizontal="right" vertical="center" shrinkToFit="1"/>
    </xf>
    <xf numFmtId="0" fontId="8" fillId="0" borderId="57" xfId="0" applyFont="1" applyBorder="1" applyAlignment="1">
      <alignment horizontal="right" vertical="center" shrinkToFit="1"/>
    </xf>
    <xf numFmtId="181" fontId="8" fillId="0" borderId="58" xfId="1" applyNumberFormat="1" applyFont="1" applyFill="1" applyBorder="1" applyAlignment="1" applyProtection="1">
      <alignment shrinkToFit="1"/>
    </xf>
    <xf numFmtId="0" fontId="17" fillId="0" borderId="61" xfId="0" applyFont="1" applyBorder="1" applyAlignment="1">
      <alignment vertical="center" shrinkToFit="1"/>
    </xf>
    <xf numFmtId="0" fontId="17" fillId="0" borderId="21" xfId="0" applyFont="1" applyBorder="1" applyAlignment="1">
      <alignment vertical="center" shrinkToFit="1"/>
    </xf>
    <xf numFmtId="0" fontId="17" fillId="0" borderId="55" xfId="0" applyFont="1" applyBorder="1" applyAlignment="1">
      <alignment vertical="center" shrinkToFit="1"/>
    </xf>
    <xf numFmtId="0" fontId="8" fillId="0" borderId="0" xfId="0" applyFont="1" applyBorder="1" applyAlignment="1">
      <alignment horizontal="right" vertical="center" shrinkToFit="1"/>
    </xf>
    <xf numFmtId="181" fontId="8" fillId="0" borderId="4" xfId="1" applyNumberFormat="1" applyFont="1" applyFill="1" applyBorder="1" applyAlignment="1" applyProtection="1">
      <alignment shrinkToFit="1"/>
    </xf>
    <xf numFmtId="181" fontId="8" fillId="0" borderId="41" xfId="1" applyNumberFormat="1" applyFont="1" applyFill="1" applyBorder="1" applyAlignment="1" applyProtection="1">
      <alignment shrinkToFit="1"/>
    </xf>
    <xf numFmtId="181" fontId="8" fillId="0" borderId="93" xfId="1" applyNumberFormat="1" applyFont="1" applyFill="1" applyBorder="1" applyAlignment="1" applyProtection="1">
      <alignment shrinkToFit="1"/>
    </xf>
    <xf numFmtId="0" fontId="9" fillId="0" borderId="0" xfId="0" applyFont="1" applyBorder="1" applyAlignment="1">
      <alignment horizontal="left" vertical="center"/>
    </xf>
    <xf numFmtId="0" fontId="9" fillId="0" borderId="13" xfId="0" applyFont="1" applyBorder="1" applyAlignment="1">
      <alignment horizontal="left" vertical="center"/>
    </xf>
    <xf numFmtId="0" fontId="27" fillId="0" borderId="0" xfId="0" applyFont="1" applyAlignment="1">
      <alignment horizontal="center" vertical="center"/>
    </xf>
    <xf numFmtId="0" fontId="9" fillId="0" borderId="0" xfId="0" applyFont="1" applyAlignment="1">
      <alignment vertical="center" wrapText="1"/>
    </xf>
    <xf numFmtId="0" fontId="9" fillId="0" borderId="0" xfId="0" applyFont="1" applyBorder="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center" vertical="center" wrapText="1"/>
    </xf>
    <xf numFmtId="0" fontId="8" fillId="0" borderId="59" xfId="0" applyFont="1" applyBorder="1" applyAlignment="1">
      <alignment horizontal="right" vertical="center" shrinkToFit="1"/>
    </xf>
    <xf numFmtId="0" fontId="8" fillId="0" borderId="51" xfId="0" applyFont="1" applyBorder="1" applyAlignment="1">
      <alignment horizontal="right" vertical="center" shrinkToFit="1"/>
    </xf>
    <xf numFmtId="0" fontId="8" fillId="0" borderId="52" xfId="0" applyFont="1" applyBorder="1" applyAlignment="1">
      <alignment horizontal="right" vertical="center" shrinkToFit="1"/>
    </xf>
    <xf numFmtId="181" fontId="8" fillId="0" borderId="53" xfId="1" applyNumberFormat="1" applyFont="1" applyFill="1" applyBorder="1" applyAlignment="1" applyProtection="1">
      <alignment shrinkToFit="1"/>
    </xf>
    <xf numFmtId="181" fontId="8" fillId="0" borderId="51" xfId="1" applyNumberFormat="1" applyFont="1" applyFill="1" applyBorder="1" applyAlignment="1" applyProtection="1">
      <alignment shrinkToFit="1"/>
    </xf>
    <xf numFmtId="181" fontId="8" fillId="0" borderId="60" xfId="1" applyNumberFormat="1" applyFont="1" applyFill="1" applyBorder="1" applyAlignment="1" applyProtection="1">
      <alignment shrinkToFit="1"/>
    </xf>
    <xf numFmtId="180" fontId="9" fillId="0" borderId="56" xfId="0" applyNumberFormat="1" applyFont="1" applyBorder="1" applyAlignment="1">
      <alignment shrinkToFit="1"/>
    </xf>
    <xf numFmtId="180" fontId="9" fillId="0" borderId="21" xfId="0" applyNumberFormat="1" applyFont="1" applyBorder="1" applyAlignment="1">
      <alignment shrinkToFit="1"/>
    </xf>
    <xf numFmtId="180" fontId="9" fillId="0" borderId="62" xfId="0" applyNumberFormat="1" applyFont="1" applyBorder="1" applyAlignment="1">
      <alignment shrinkToFit="1"/>
    </xf>
    <xf numFmtId="0" fontId="9" fillId="0" borderId="0" xfId="0" applyNumberFormat="1" applyFont="1" applyAlignment="1">
      <alignment horizontal="left" vertical="center" wrapText="1"/>
    </xf>
    <xf numFmtId="178" fontId="9" fillId="0" borderId="0" xfId="0" applyNumberFormat="1" applyFont="1" applyBorder="1" applyAlignment="1">
      <alignment horizontal="center" vertical="center"/>
    </xf>
    <xf numFmtId="0" fontId="9" fillId="0" borderId="0" xfId="0" applyFont="1" applyBorder="1" applyAlignment="1">
      <alignment horizontal="right" vertical="center" shrinkToFit="1"/>
    </xf>
    <xf numFmtId="178" fontId="9" fillId="0" borderId="0" xfId="0" applyNumberFormat="1" applyFont="1" applyAlignment="1">
      <alignment horizontal="left" vertical="center"/>
    </xf>
    <xf numFmtId="0" fontId="9" fillId="0" borderId="0" xfId="0" applyFont="1" applyAlignment="1">
      <alignment horizontal="left" vertical="center"/>
    </xf>
    <xf numFmtId="184" fontId="9" fillId="0" borderId="0" xfId="0" applyNumberFormat="1" applyFont="1" applyAlignment="1">
      <alignment horizontal="left" vertical="center"/>
    </xf>
    <xf numFmtId="180" fontId="9" fillId="0" borderId="0" xfId="1" applyNumberFormat="1" applyFont="1" applyFill="1" applyBorder="1" applyAlignment="1" applyProtection="1">
      <alignment shrinkToFit="1"/>
    </xf>
    <xf numFmtId="178" fontId="9" fillId="0" borderId="0" xfId="0" applyNumberFormat="1" applyFont="1" applyBorder="1" applyAlignment="1">
      <alignment horizontal="left" vertical="center"/>
    </xf>
    <xf numFmtId="181" fontId="9" fillId="0" borderId="48" xfId="1" applyNumberFormat="1" applyFont="1" applyFill="1" applyBorder="1" applyAlignment="1" applyProtection="1">
      <alignment horizontal="right" shrinkToFit="1"/>
    </xf>
    <xf numFmtId="181" fontId="9" fillId="0" borderId="0" xfId="1" applyNumberFormat="1" applyFont="1" applyFill="1" applyBorder="1" applyAlignment="1" applyProtection="1">
      <alignment horizontal="right" shrinkToFit="1"/>
    </xf>
    <xf numFmtId="181" fontId="9" fillId="0" borderId="49" xfId="1" applyNumberFormat="1" applyFont="1" applyFill="1" applyBorder="1" applyAlignment="1" applyProtection="1">
      <alignment horizontal="right" shrinkToFit="1"/>
    </xf>
    <xf numFmtId="0" fontId="17" fillId="0" borderId="18" xfId="0" applyFont="1" applyBorder="1" applyAlignment="1">
      <alignment horizontal="right" vertical="center" shrinkToFit="1"/>
    </xf>
    <xf numFmtId="0" fontId="17" fillId="0" borderId="0" xfId="0" applyFont="1" applyAlignment="1">
      <alignment horizontal="right" vertical="center" shrinkToFit="1"/>
    </xf>
    <xf numFmtId="0" fontId="17" fillId="0" borderId="19" xfId="0" applyFont="1" applyBorder="1" applyAlignment="1">
      <alignment horizontal="right" vertical="center" shrinkToFit="1"/>
    </xf>
    <xf numFmtId="0" fontId="9" fillId="0" borderId="0" xfId="0" applyFont="1" applyBorder="1" applyAlignment="1">
      <alignment horizontal="left" vertical="center" shrinkToFit="1"/>
    </xf>
    <xf numFmtId="0" fontId="9" fillId="0" borderId="13" xfId="0" applyFont="1" applyBorder="1" applyAlignment="1">
      <alignment horizontal="left" vertical="center" shrinkToFit="1"/>
    </xf>
    <xf numFmtId="178" fontId="9" fillId="0" borderId="0" xfId="0" applyNumberFormat="1" applyFont="1" applyBorder="1" applyAlignment="1">
      <alignment horizontal="left" vertical="center" shrinkToFit="1"/>
    </xf>
    <xf numFmtId="0" fontId="9" fillId="0" borderId="0" xfId="0" applyFont="1" applyAlignment="1">
      <alignment horizontal="left"/>
    </xf>
    <xf numFmtId="0" fontId="17" fillId="0" borderId="43" xfId="0" applyFont="1" applyBorder="1" applyAlignment="1">
      <alignment horizontal="center" vertical="center" textRotation="255" shrinkToFit="1"/>
    </xf>
    <xf numFmtId="0" fontId="17" fillId="0" borderId="63" xfId="0" applyFont="1" applyBorder="1" applyAlignment="1">
      <alignment horizontal="center" vertical="center" textRotation="255" shrinkToFit="1"/>
    </xf>
    <xf numFmtId="0" fontId="17" fillId="0" borderId="6" xfId="0" applyFont="1" applyBorder="1" applyAlignment="1">
      <alignment horizontal="center" vertical="center" textRotation="255" shrinkToFit="1"/>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32" xfId="0" applyFont="1" applyBorder="1" applyAlignment="1">
      <alignment horizontal="center" vertical="center"/>
    </xf>
    <xf numFmtId="0" fontId="9" fillId="0" borderId="18" xfId="0" applyFont="1" applyBorder="1" applyAlignment="1">
      <alignment horizontal="center" vertical="center"/>
    </xf>
    <xf numFmtId="0" fontId="9" fillId="0" borderId="0" xfId="0" applyFont="1" applyAlignment="1">
      <alignment horizontal="center" vertical="center"/>
    </xf>
    <xf numFmtId="0" fontId="9" fillId="0" borderId="49"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44" xfId="0" applyFont="1" applyBorder="1" applyAlignment="1">
      <alignment horizontal="center" vertical="center"/>
    </xf>
    <xf numFmtId="0" fontId="12" fillId="0" borderId="5" xfId="0" applyFont="1" applyBorder="1" applyAlignment="1">
      <alignment horizontal="center" vertical="center"/>
    </xf>
    <xf numFmtId="178" fontId="12" fillId="0" borderId="4" xfId="0" applyNumberFormat="1" applyFont="1" applyBorder="1" applyAlignment="1">
      <alignment horizontal="center" vertical="center"/>
    </xf>
    <xf numFmtId="0" fontId="28" fillId="0" borderId="0" xfId="0" applyFont="1" applyAlignment="1">
      <alignment horizontal="left" vertical="top" wrapText="1"/>
    </xf>
    <xf numFmtId="0" fontId="12" fillId="0" borderId="0" xfId="0" applyFont="1" applyAlignment="1">
      <alignment horizontal="right" vertical="top"/>
    </xf>
    <xf numFmtId="31" fontId="9" fillId="0" borderId="7" xfId="0" applyNumberFormat="1" applyFont="1" applyBorder="1" applyAlignment="1">
      <alignment horizontal="center" vertical="center" shrinkToFit="1"/>
    </xf>
    <xf numFmtId="31" fontId="9" fillId="0" borderId="43" xfId="0" applyNumberFormat="1" applyFont="1" applyBorder="1" applyAlignment="1">
      <alignment horizontal="center" vertical="center" shrinkToFit="1"/>
    </xf>
    <xf numFmtId="31" fontId="9" fillId="0" borderId="26" xfId="0" applyNumberFormat="1" applyFont="1" applyBorder="1" applyAlignment="1">
      <alignment horizontal="center" vertical="center" shrinkToFit="1"/>
    </xf>
    <xf numFmtId="31" fontId="9" fillId="0" borderId="6" xfId="0" applyNumberFormat="1" applyFont="1" applyBorder="1" applyAlignment="1">
      <alignment horizontal="center" vertical="center" shrinkToFit="1"/>
    </xf>
    <xf numFmtId="0" fontId="12" fillId="0" borderId="43" xfId="0" applyFont="1" applyBorder="1" applyAlignment="1">
      <alignment horizontal="center" vertical="center"/>
    </xf>
    <xf numFmtId="0" fontId="8" fillId="0" borderId="42" xfId="0" applyFont="1" applyBorder="1" applyAlignment="1">
      <alignment horizontal="center"/>
    </xf>
    <xf numFmtId="0" fontId="9" fillId="0" borderId="42" xfId="0" applyFont="1" applyBorder="1" applyAlignment="1">
      <alignment horizontal="center"/>
    </xf>
    <xf numFmtId="0" fontId="9" fillId="0" borderId="0" xfId="0" applyFont="1" applyAlignment="1">
      <alignment horizontal="center"/>
    </xf>
    <xf numFmtId="178" fontId="9" fillId="0" borderId="0" xfId="0" applyNumberFormat="1" applyFont="1" applyAlignment="1">
      <alignment horizontal="left" indent="1"/>
    </xf>
    <xf numFmtId="185" fontId="14" fillId="0" borderId="8" xfId="0" applyNumberFormat="1" applyFont="1" applyBorder="1" applyAlignment="1">
      <alignment horizontal="left" vertical="center" indent="1"/>
    </xf>
    <xf numFmtId="185" fontId="14" fillId="0" borderId="15" xfId="0" applyNumberFormat="1" applyFont="1" applyBorder="1" applyAlignment="1">
      <alignment horizontal="left" vertical="center" indent="1"/>
    </xf>
    <xf numFmtId="185" fontId="14" fillId="0" borderId="32" xfId="0" applyNumberFormat="1" applyFont="1" applyBorder="1" applyAlignment="1">
      <alignment horizontal="left" vertical="center" indent="1"/>
    </xf>
    <xf numFmtId="185" fontId="14" fillId="0" borderId="25" xfId="0" applyNumberFormat="1" applyFont="1" applyBorder="1" applyAlignment="1">
      <alignment horizontal="left" vertical="center" indent="1"/>
    </xf>
    <xf numFmtId="185" fontId="14" fillId="0" borderId="13" xfId="0" applyNumberFormat="1" applyFont="1" applyBorder="1" applyAlignment="1">
      <alignment horizontal="left" vertical="center" indent="1"/>
    </xf>
    <xf numFmtId="185" fontId="14" fillId="0" borderId="44" xfId="0" applyNumberFormat="1" applyFont="1" applyBorder="1" applyAlignment="1">
      <alignment horizontal="left" vertical="center" indent="1"/>
    </xf>
    <xf numFmtId="0" fontId="12" fillId="0" borderId="6" xfId="0" applyFont="1" applyBorder="1" applyAlignment="1">
      <alignment horizontal="center" vertical="center"/>
    </xf>
    <xf numFmtId="0" fontId="17" fillId="0" borderId="1" xfId="0" applyFont="1" applyBorder="1" applyAlignment="1">
      <alignment horizontal="center" vertical="center" shrinkToFit="1"/>
    </xf>
    <xf numFmtId="184" fontId="9" fillId="0" borderId="1" xfId="0" applyNumberFormat="1"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0" xfId="0" applyFont="1" applyAlignment="1">
      <alignment horizontal="center" vertical="center" shrinkToFit="1"/>
    </xf>
    <xf numFmtId="0" fontId="17" fillId="0" borderId="19" xfId="0" applyFont="1" applyBorder="1" applyAlignment="1">
      <alignment horizontal="center" vertical="center" shrinkToFit="1"/>
    </xf>
    <xf numFmtId="180" fontId="9" fillId="0" borderId="48" xfId="1" applyNumberFormat="1" applyFont="1" applyFill="1" applyBorder="1" applyAlignment="1" applyProtection="1">
      <alignment shrinkToFit="1"/>
    </xf>
    <xf numFmtId="180" fontId="9" fillId="0" borderId="49" xfId="1" applyNumberFormat="1" applyFont="1" applyFill="1" applyBorder="1" applyAlignment="1" applyProtection="1">
      <alignment shrinkToFit="1"/>
    </xf>
  </cellXfs>
  <cellStyles count="4">
    <cellStyle name="パーセント" xfId="2" builtinId="5"/>
    <cellStyle name="桁区切り" xfId="1" builtinId="6"/>
    <cellStyle name="標準" xfId="0" builtinId="0"/>
    <cellStyle name="標準 2" xfId="3" xr:uid="{4C9D4C36-1086-424E-915D-C2E29FF37178}"/>
  </cellStyles>
  <dxfs count="2">
    <dxf>
      <font>
        <b/>
        <i val="0"/>
        <color rgb="FFFF0000"/>
      </font>
    </dxf>
    <dxf>
      <font>
        <b/>
        <i val="0"/>
        <color rgb="FFFF0000"/>
      </font>
    </dxf>
  </dxfs>
  <tableStyles count="0" defaultTableStyle="TableStyleMedium9" defaultPivotStyle="PivotStyleLight16"/>
  <colors>
    <mruColors>
      <color rgb="FF5454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V50"/>
  <sheetViews>
    <sheetView tabSelected="1" view="pageBreakPreview" zoomScaleNormal="100" zoomScaleSheetLayoutView="100" workbookViewId="0">
      <selection activeCell="P52" sqref="P52"/>
    </sheetView>
  </sheetViews>
  <sheetFormatPr defaultRowHeight="20.25" customHeight="1" outlineLevelCol="1" x14ac:dyDescent="0.15"/>
  <cols>
    <col min="1" max="1" width="8" style="24" customWidth="1"/>
    <col min="2" max="25" width="4" style="24" customWidth="1"/>
    <col min="26" max="42" width="3.75" style="24" customWidth="1"/>
    <col min="43" max="43" width="19.375" style="24" hidden="1" customWidth="1" outlineLevel="1"/>
    <col min="44" max="44" width="8.625" style="29" hidden="1" customWidth="1" outlineLevel="1"/>
    <col min="45" max="45" width="4" style="24" hidden="1" customWidth="1" collapsed="1"/>
    <col min="46" max="46" width="4" style="24" customWidth="1"/>
    <col min="47" max="47" width="19.75" style="24" bestFit="1" customWidth="1"/>
    <col min="48" max="262" width="4" style="24" customWidth="1"/>
    <col min="263" max="16384" width="9" style="24"/>
  </cols>
  <sheetData>
    <row r="1" spans="2:48" ht="20.25" customHeight="1" x14ac:dyDescent="0.15">
      <c r="B1" s="23" t="s">
        <v>0</v>
      </c>
      <c r="AQ1" s="21" t="s">
        <v>1</v>
      </c>
      <c r="AR1" s="25">
        <f>IF(AR4-5&lt;1,1,AR4-5)</f>
        <v>1</v>
      </c>
    </row>
    <row r="2" spans="2:48" ht="20.25" customHeight="1" thickBot="1" x14ac:dyDescent="0.2">
      <c r="AQ2" s="18" t="s">
        <v>2</v>
      </c>
      <c r="AR2" s="26">
        <v>8</v>
      </c>
      <c r="AU2" s="37" t="s">
        <v>3</v>
      </c>
    </row>
    <row r="3" spans="2:48" ht="20.25" customHeight="1" thickBot="1" x14ac:dyDescent="0.2">
      <c r="B3" s="159" t="s">
        <v>4</v>
      </c>
      <c r="C3" s="160"/>
      <c r="D3" s="161"/>
      <c r="E3" s="173"/>
      <c r="F3" s="174"/>
      <c r="G3" s="174"/>
      <c r="H3" s="174"/>
      <c r="I3" s="175"/>
      <c r="J3" s="175"/>
      <c r="K3" s="175"/>
      <c r="L3" s="175"/>
      <c r="M3" s="175"/>
      <c r="N3" s="176"/>
      <c r="O3" s="155" t="s">
        <v>5</v>
      </c>
      <c r="P3" s="155"/>
      <c r="Q3" s="156"/>
      <c r="R3" s="167" t="s">
        <v>270</v>
      </c>
      <c r="S3" s="168"/>
      <c r="T3" s="168"/>
      <c r="U3" s="168"/>
      <c r="V3" s="168"/>
      <c r="W3" s="168"/>
      <c r="X3" s="168"/>
      <c r="Y3" s="168"/>
      <c r="Z3" s="168"/>
      <c r="AA3" s="169"/>
      <c r="AQ3" s="21" t="s">
        <v>6</v>
      </c>
      <c r="AR3" s="25">
        <f>IF(AR4&gt;6,6,AR4)</f>
        <v>0</v>
      </c>
      <c r="AU3" s="24" t="s">
        <v>7</v>
      </c>
      <c r="AV3" s="24" t="s">
        <v>8</v>
      </c>
    </row>
    <row r="4" spans="2:48" ht="20.25" customHeight="1" thickBot="1" x14ac:dyDescent="0.2">
      <c r="B4" s="162" t="s">
        <v>9</v>
      </c>
      <c r="C4" s="163"/>
      <c r="D4" s="163"/>
      <c r="E4" s="180" t="s">
        <v>267</v>
      </c>
      <c r="F4" s="181"/>
      <c r="G4" s="181"/>
      <c r="H4" s="181"/>
      <c r="I4" s="181"/>
      <c r="J4" s="181"/>
      <c r="K4" s="181"/>
      <c r="L4" s="181"/>
      <c r="M4" s="181"/>
      <c r="N4" s="182"/>
      <c r="O4" s="164" t="s">
        <v>10</v>
      </c>
      <c r="P4" s="163"/>
      <c r="Q4" s="163"/>
      <c r="R4" s="165" t="str">
        <f>_xlfn.CONCAT(AQ7:AQ8)</f>
        <v>#工事契約正式名1##工事契約正式名2#</v>
      </c>
      <c r="S4" s="165"/>
      <c r="T4" s="165"/>
      <c r="U4" s="165"/>
      <c r="V4" s="165"/>
      <c r="W4" s="165"/>
      <c r="X4" s="165"/>
      <c r="Y4" s="165"/>
      <c r="Z4" s="165"/>
      <c r="AA4" s="165"/>
      <c r="AB4" s="165"/>
      <c r="AC4" s="165"/>
      <c r="AD4" s="165"/>
      <c r="AE4" s="165"/>
      <c r="AF4" s="165"/>
      <c r="AG4" s="165"/>
      <c r="AH4" s="165"/>
      <c r="AI4" s="166"/>
      <c r="AQ4" s="21" t="s">
        <v>11</v>
      </c>
      <c r="AR4" s="25">
        <f>COUNTA(R11:U27)</f>
        <v>0</v>
      </c>
      <c r="AU4" s="24" t="s">
        <v>9</v>
      </c>
      <c r="AV4" s="24" t="s">
        <v>12</v>
      </c>
    </row>
    <row r="5" spans="2:48" ht="20.25" customHeight="1" thickBot="1" x14ac:dyDescent="0.2">
      <c r="B5" s="154" t="s">
        <v>13</v>
      </c>
      <c r="C5" s="155"/>
      <c r="D5" s="156"/>
      <c r="E5" s="177" t="s">
        <v>268</v>
      </c>
      <c r="F5" s="178"/>
      <c r="G5" s="178"/>
      <c r="H5" s="178"/>
      <c r="I5" s="178"/>
      <c r="J5" s="178"/>
      <c r="K5" s="178"/>
      <c r="L5" s="178"/>
      <c r="M5" s="178"/>
      <c r="N5" s="179"/>
      <c r="O5" s="164" t="s">
        <v>14</v>
      </c>
      <c r="P5" s="163"/>
      <c r="Q5" s="163"/>
      <c r="R5" s="165" t="str">
        <f>_xlfn.CONCAT(AQ9:AQ10)</f>
        <v>#商品名##規格#</v>
      </c>
      <c r="S5" s="165"/>
      <c r="T5" s="165"/>
      <c r="U5" s="165"/>
      <c r="V5" s="165"/>
      <c r="W5" s="165"/>
      <c r="X5" s="165"/>
      <c r="Y5" s="165"/>
      <c r="Z5" s="165"/>
      <c r="AA5" s="165"/>
      <c r="AB5" s="165"/>
      <c r="AC5" s="165"/>
      <c r="AD5" s="165"/>
      <c r="AE5" s="165"/>
      <c r="AF5" s="165"/>
      <c r="AG5" s="165"/>
      <c r="AH5" s="165"/>
      <c r="AI5" s="166"/>
      <c r="AJ5" s="27"/>
      <c r="AQ5" s="28" t="s">
        <v>15</v>
      </c>
      <c r="AR5" s="26">
        <v>26</v>
      </c>
      <c r="AU5" s="24" t="s">
        <v>16</v>
      </c>
      <c r="AV5" s="24" t="s">
        <v>17</v>
      </c>
    </row>
    <row r="6" spans="2:48" ht="20.25" customHeight="1" thickBot="1" x14ac:dyDescent="0.2">
      <c r="B6" s="154" t="s">
        <v>18</v>
      </c>
      <c r="C6" s="155"/>
      <c r="D6" s="156"/>
      <c r="E6" s="151" t="str">
        <f>TEXT(AQ11,"YYYY年M月D日")</f>
        <v>#工期開始日#</v>
      </c>
      <c r="F6" s="152"/>
      <c r="G6" s="152"/>
      <c r="H6" s="152"/>
      <c r="I6" s="152"/>
      <c r="J6" s="152"/>
      <c r="K6" s="152"/>
      <c r="L6" s="152"/>
      <c r="M6" s="152"/>
      <c r="N6" s="183"/>
      <c r="O6" s="157" t="s">
        <v>19</v>
      </c>
      <c r="P6" s="155"/>
      <c r="Q6" s="156"/>
      <c r="R6" s="151" t="str">
        <f>TEXT(AQ12,"YYYY年M月D日")</f>
        <v>#工期終了日#</v>
      </c>
      <c r="S6" s="152"/>
      <c r="T6" s="152"/>
      <c r="U6" s="152"/>
      <c r="V6" s="153"/>
      <c r="AQ6" s="29"/>
      <c r="AR6" s="24"/>
      <c r="AU6" s="24" t="s">
        <v>20</v>
      </c>
      <c r="AV6" s="24" t="s">
        <v>21</v>
      </c>
    </row>
    <row r="7" spans="2:48" ht="20.25" customHeight="1" thickBot="1" x14ac:dyDescent="0.2">
      <c r="B7" s="170" t="s">
        <v>257</v>
      </c>
      <c r="C7" s="171"/>
      <c r="D7" s="172"/>
      <c r="E7" s="186" t="s">
        <v>275</v>
      </c>
      <c r="F7" s="187"/>
      <c r="G7" s="187"/>
      <c r="H7" s="187"/>
      <c r="I7" s="187"/>
      <c r="J7" s="187"/>
      <c r="K7" s="187"/>
      <c r="L7" s="187"/>
      <c r="M7" s="187"/>
      <c r="N7" s="188"/>
      <c r="O7" s="170" t="s">
        <v>22</v>
      </c>
      <c r="P7" s="171"/>
      <c r="Q7" s="172"/>
      <c r="R7" s="186" t="s">
        <v>271</v>
      </c>
      <c r="S7" s="187"/>
      <c r="T7" s="187"/>
      <c r="U7" s="187"/>
      <c r="V7" s="189"/>
      <c r="AQ7" s="24" t="s">
        <v>272</v>
      </c>
      <c r="AU7" s="24" t="s">
        <v>23</v>
      </c>
      <c r="AV7" s="24" t="s">
        <v>24</v>
      </c>
    </row>
    <row r="8" spans="2:48" ht="20.25" customHeight="1" thickBot="1" x14ac:dyDescent="0.2">
      <c r="B8" s="170" t="s">
        <v>258</v>
      </c>
      <c r="C8" s="171"/>
      <c r="D8" s="172"/>
      <c r="E8" s="167" t="s">
        <v>279</v>
      </c>
      <c r="F8" s="168"/>
      <c r="G8" s="168"/>
      <c r="H8" s="168"/>
      <c r="I8" s="168"/>
      <c r="J8" s="168"/>
      <c r="K8" s="168"/>
      <c r="L8" s="168"/>
      <c r="M8" s="168"/>
      <c r="N8" s="233"/>
      <c r="O8" s="125" t="s">
        <v>249</v>
      </c>
      <c r="P8" s="125"/>
      <c r="Q8" s="125"/>
      <c r="R8" s="190" t="s">
        <v>241</v>
      </c>
      <c r="S8" s="191"/>
      <c r="T8" s="191"/>
      <c r="U8" s="191"/>
      <c r="V8" s="192"/>
      <c r="AQ8" s="24" t="s">
        <v>273</v>
      </c>
    </row>
    <row r="9" spans="2:48" ht="20.25" customHeight="1" thickBot="1" x14ac:dyDescent="0.2">
      <c r="B9" s="124"/>
      <c r="C9" s="125"/>
      <c r="D9" s="125"/>
      <c r="E9" s="126"/>
      <c r="F9" s="126"/>
      <c r="G9" s="126"/>
      <c r="H9" s="126"/>
      <c r="I9" s="126"/>
      <c r="J9" s="126"/>
      <c r="K9" s="126"/>
      <c r="L9" s="126"/>
      <c r="M9" s="126"/>
      <c r="N9" s="127"/>
      <c r="O9" s="184" t="s">
        <v>261</v>
      </c>
      <c r="P9" s="125"/>
      <c r="Q9" s="125"/>
      <c r="R9" s="190"/>
      <c r="S9" s="191"/>
      <c r="T9" s="191"/>
      <c r="U9" s="191"/>
      <c r="V9" s="192"/>
      <c r="AQ9" s="24" t="s">
        <v>281</v>
      </c>
      <c r="AU9" s="24" t="s">
        <v>18</v>
      </c>
      <c r="AV9" s="24" t="s">
        <v>33</v>
      </c>
    </row>
    <row r="10" spans="2:48" ht="20.25" customHeight="1" thickBot="1" x14ac:dyDescent="0.2">
      <c r="B10" s="124" t="s">
        <v>25</v>
      </c>
      <c r="C10" s="158"/>
      <c r="D10" s="203" t="s">
        <v>242</v>
      </c>
      <c r="E10" s="193"/>
      <c r="F10" s="193"/>
      <c r="G10" s="193"/>
      <c r="H10" s="193"/>
      <c r="I10" s="184" t="s">
        <v>26</v>
      </c>
      <c r="J10" s="125"/>
      <c r="K10" s="125"/>
      <c r="L10" s="125"/>
      <c r="M10" s="185"/>
      <c r="N10" s="193" t="s">
        <v>27</v>
      </c>
      <c r="O10" s="193"/>
      <c r="P10" s="193"/>
      <c r="Q10" s="184"/>
      <c r="R10" s="195" t="s">
        <v>28</v>
      </c>
      <c r="S10" s="196"/>
      <c r="T10" s="196"/>
      <c r="U10" s="197"/>
      <c r="V10" s="200" t="s">
        <v>29</v>
      </c>
      <c r="W10" s="193"/>
      <c r="X10" s="193"/>
      <c r="Y10" s="194"/>
      <c r="Z10" s="203" t="s">
        <v>30</v>
      </c>
      <c r="AA10" s="193"/>
      <c r="AB10" s="193"/>
      <c r="AC10" s="193"/>
      <c r="AD10" s="193"/>
      <c r="AE10" s="193"/>
      <c r="AF10" s="193"/>
      <c r="AG10" s="193"/>
      <c r="AH10" s="193" t="s">
        <v>31</v>
      </c>
      <c r="AI10" s="193"/>
      <c r="AJ10" s="193"/>
      <c r="AK10" s="193"/>
      <c r="AL10" s="193"/>
      <c r="AM10" s="193"/>
      <c r="AN10" s="193"/>
      <c r="AO10" s="194"/>
      <c r="AP10" s="32" t="s">
        <v>32</v>
      </c>
      <c r="AQ10" s="24" t="s">
        <v>282</v>
      </c>
      <c r="AU10" s="24" t="s">
        <v>19</v>
      </c>
      <c r="AV10" s="24" t="s">
        <v>34</v>
      </c>
    </row>
    <row r="11" spans="2:48" ht="20.25" customHeight="1" x14ac:dyDescent="0.15">
      <c r="B11" s="208"/>
      <c r="C11" s="209"/>
      <c r="D11" s="207"/>
      <c r="E11" s="147"/>
      <c r="F11" s="147"/>
      <c r="G11" s="147"/>
      <c r="H11" s="147"/>
      <c r="I11" s="146"/>
      <c r="J11" s="147"/>
      <c r="K11" s="147"/>
      <c r="L11" s="147"/>
      <c r="M11" s="147"/>
      <c r="N11" s="201"/>
      <c r="O11" s="201"/>
      <c r="P11" s="201"/>
      <c r="Q11" s="202"/>
      <c r="R11" s="198"/>
      <c r="S11" s="199"/>
      <c r="T11" s="199"/>
      <c r="U11" s="199"/>
      <c r="V11" s="201"/>
      <c r="W11" s="201"/>
      <c r="X11" s="201"/>
      <c r="Y11" s="202"/>
      <c r="Z11" s="204"/>
      <c r="AA11" s="205"/>
      <c r="AB11" s="205"/>
      <c r="AC11" s="205"/>
      <c r="AD11" s="205"/>
      <c r="AE11" s="205"/>
      <c r="AF11" s="205"/>
      <c r="AG11" s="206"/>
      <c r="AH11" s="211"/>
      <c r="AI11" s="205"/>
      <c r="AJ11" s="205"/>
      <c r="AK11" s="205"/>
      <c r="AL11" s="205"/>
      <c r="AM11" s="205"/>
      <c r="AN11" s="205"/>
      <c r="AO11" s="210"/>
      <c r="AP11" s="34" t="str">
        <f t="shared" ref="AP11:AP27" si="0">IFERROR(V11/R11,"")</f>
        <v/>
      </c>
      <c r="AQ11" s="24" t="s">
        <v>269</v>
      </c>
      <c r="AU11" s="24" t="s">
        <v>35</v>
      </c>
      <c r="AV11" s="24" t="s">
        <v>36</v>
      </c>
    </row>
    <row r="12" spans="2:48" ht="20.25" customHeight="1" x14ac:dyDescent="0.15">
      <c r="B12" s="138"/>
      <c r="C12" s="139"/>
      <c r="D12" s="140"/>
      <c r="E12" s="132"/>
      <c r="F12" s="132"/>
      <c r="G12" s="132"/>
      <c r="H12" s="132"/>
      <c r="I12" s="131"/>
      <c r="J12" s="132"/>
      <c r="K12" s="132"/>
      <c r="L12" s="132"/>
      <c r="M12" s="132"/>
      <c r="N12" s="148"/>
      <c r="O12" s="149"/>
      <c r="P12" s="149"/>
      <c r="Q12" s="150"/>
      <c r="R12" s="143"/>
      <c r="S12" s="141"/>
      <c r="T12" s="141"/>
      <c r="U12" s="141"/>
      <c r="V12" s="141"/>
      <c r="W12" s="141"/>
      <c r="X12" s="141"/>
      <c r="Y12" s="142"/>
      <c r="Z12" s="228"/>
      <c r="AA12" s="213"/>
      <c r="AB12" s="213"/>
      <c r="AC12" s="213"/>
      <c r="AD12" s="213"/>
      <c r="AE12" s="213"/>
      <c r="AF12" s="213"/>
      <c r="AG12" s="229"/>
      <c r="AH12" s="212"/>
      <c r="AI12" s="213"/>
      <c r="AJ12" s="213"/>
      <c r="AK12" s="213"/>
      <c r="AL12" s="213"/>
      <c r="AM12" s="213"/>
      <c r="AN12" s="213"/>
      <c r="AO12" s="214"/>
      <c r="AP12" s="35" t="str">
        <f t="shared" si="0"/>
        <v/>
      </c>
      <c r="AQ12" s="24" t="s">
        <v>274</v>
      </c>
      <c r="AU12" s="24" t="s">
        <v>25</v>
      </c>
      <c r="AV12" s="24" t="s">
        <v>37</v>
      </c>
    </row>
    <row r="13" spans="2:48" ht="20.25" customHeight="1" x14ac:dyDescent="0.15">
      <c r="B13" s="138"/>
      <c r="C13" s="139"/>
      <c r="D13" s="140"/>
      <c r="E13" s="132"/>
      <c r="F13" s="132"/>
      <c r="G13" s="132"/>
      <c r="H13" s="132"/>
      <c r="I13" s="131"/>
      <c r="J13" s="132"/>
      <c r="K13" s="132"/>
      <c r="L13" s="132"/>
      <c r="M13" s="132"/>
      <c r="N13" s="148"/>
      <c r="O13" s="149"/>
      <c r="P13" s="149"/>
      <c r="Q13" s="150"/>
      <c r="R13" s="143"/>
      <c r="S13" s="141"/>
      <c r="T13" s="141"/>
      <c r="U13" s="141"/>
      <c r="V13" s="141"/>
      <c r="W13" s="141"/>
      <c r="X13" s="141"/>
      <c r="Y13" s="142"/>
      <c r="Z13" s="228"/>
      <c r="AA13" s="213"/>
      <c r="AB13" s="213"/>
      <c r="AC13" s="213"/>
      <c r="AD13" s="213"/>
      <c r="AE13" s="213"/>
      <c r="AF13" s="213"/>
      <c r="AG13" s="229"/>
      <c r="AH13" s="212"/>
      <c r="AI13" s="213"/>
      <c r="AJ13" s="213"/>
      <c r="AK13" s="213"/>
      <c r="AL13" s="213"/>
      <c r="AM13" s="213"/>
      <c r="AN13" s="213"/>
      <c r="AO13" s="214"/>
      <c r="AP13" s="35" t="str">
        <f t="shared" si="0"/>
        <v/>
      </c>
      <c r="AQ13" s="56"/>
      <c r="AU13" s="24" t="s">
        <v>38</v>
      </c>
      <c r="AV13" s="24" t="s">
        <v>39</v>
      </c>
    </row>
    <row r="14" spans="2:48" ht="20.25" customHeight="1" x14ac:dyDescent="0.15">
      <c r="B14" s="138"/>
      <c r="C14" s="139"/>
      <c r="D14" s="140"/>
      <c r="E14" s="132"/>
      <c r="F14" s="132"/>
      <c r="G14" s="132"/>
      <c r="H14" s="132"/>
      <c r="I14" s="131"/>
      <c r="J14" s="132"/>
      <c r="K14" s="132"/>
      <c r="L14" s="132"/>
      <c r="M14" s="132"/>
      <c r="N14" s="148"/>
      <c r="O14" s="149"/>
      <c r="P14" s="149"/>
      <c r="Q14" s="150"/>
      <c r="R14" s="143"/>
      <c r="S14" s="141"/>
      <c r="T14" s="141"/>
      <c r="U14" s="141"/>
      <c r="V14" s="141"/>
      <c r="W14" s="141"/>
      <c r="X14" s="141"/>
      <c r="Y14" s="142"/>
      <c r="Z14" s="228"/>
      <c r="AA14" s="213"/>
      <c r="AB14" s="213"/>
      <c r="AC14" s="213"/>
      <c r="AD14" s="213"/>
      <c r="AE14" s="213"/>
      <c r="AF14" s="213"/>
      <c r="AG14" s="229"/>
      <c r="AH14" s="212"/>
      <c r="AI14" s="213"/>
      <c r="AJ14" s="213"/>
      <c r="AK14" s="213"/>
      <c r="AL14" s="213"/>
      <c r="AM14" s="213"/>
      <c r="AN14" s="213"/>
      <c r="AO14" s="214"/>
      <c r="AP14" s="35" t="str">
        <f t="shared" si="0"/>
        <v/>
      </c>
      <c r="AQ14" s="56"/>
      <c r="AU14" s="24" t="s">
        <v>40</v>
      </c>
      <c r="AV14" s="24" t="s">
        <v>41</v>
      </c>
    </row>
    <row r="15" spans="2:48" ht="20.25" customHeight="1" x14ac:dyDescent="0.15">
      <c r="B15" s="138"/>
      <c r="C15" s="139"/>
      <c r="D15" s="140"/>
      <c r="E15" s="132"/>
      <c r="F15" s="132"/>
      <c r="G15" s="132"/>
      <c r="H15" s="132"/>
      <c r="I15" s="131"/>
      <c r="J15" s="132"/>
      <c r="K15" s="132"/>
      <c r="L15" s="132"/>
      <c r="M15" s="132"/>
      <c r="N15" s="141"/>
      <c r="O15" s="141"/>
      <c r="P15" s="141"/>
      <c r="Q15" s="142"/>
      <c r="R15" s="143"/>
      <c r="S15" s="141"/>
      <c r="T15" s="141"/>
      <c r="U15" s="141"/>
      <c r="V15" s="141"/>
      <c r="W15" s="141"/>
      <c r="X15" s="141"/>
      <c r="Y15" s="142"/>
      <c r="Z15" s="228"/>
      <c r="AA15" s="213"/>
      <c r="AB15" s="213"/>
      <c r="AC15" s="213"/>
      <c r="AD15" s="213"/>
      <c r="AE15" s="213"/>
      <c r="AF15" s="213"/>
      <c r="AG15" s="229"/>
      <c r="AH15" s="212"/>
      <c r="AI15" s="213"/>
      <c r="AJ15" s="213"/>
      <c r="AK15" s="213"/>
      <c r="AL15" s="213"/>
      <c r="AM15" s="213"/>
      <c r="AN15" s="213"/>
      <c r="AO15" s="214"/>
      <c r="AP15" s="35" t="str">
        <f t="shared" si="0"/>
        <v/>
      </c>
      <c r="AU15" s="24" t="s">
        <v>42</v>
      </c>
      <c r="AV15" s="24" t="s">
        <v>43</v>
      </c>
    </row>
    <row r="16" spans="2:48" ht="20.25" customHeight="1" x14ac:dyDescent="0.15">
      <c r="B16" s="138"/>
      <c r="C16" s="139"/>
      <c r="D16" s="140"/>
      <c r="E16" s="132"/>
      <c r="F16" s="132"/>
      <c r="G16" s="132"/>
      <c r="H16" s="132"/>
      <c r="I16" s="131"/>
      <c r="J16" s="132"/>
      <c r="K16" s="132"/>
      <c r="L16" s="132"/>
      <c r="M16" s="132"/>
      <c r="N16" s="141"/>
      <c r="O16" s="141"/>
      <c r="P16" s="141"/>
      <c r="Q16" s="142"/>
      <c r="R16" s="143"/>
      <c r="S16" s="141"/>
      <c r="T16" s="141"/>
      <c r="U16" s="141"/>
      <c r="V16" s="141"/>
      <c r="W16" s="141"/>
      <c r="X16" s="141"/>
      <c r="Y16" s="142"/>
      <c r="Z16" s="228"/>
      <c r="AA16" s="213"/>
      <c r="AB16" s="213"/>
      <c r="AC16" s="213"/>
      <c r="AD16" s="213"/>
      <c r="AE16" s="213"/>
      <c r="AF16" s="213"/>
      <c r="AG16" s="229"/>
      <c r="AH16" s="212"/>
      <c r="AI16" s="213"/>
      <c r="AJ16" s="213"/>
      <c r="AK16" s="213"/>
      <c r="AL16" s="213"/>
      <c r="AM16" s="213"/>
      <c r="AN16" s="213"/>
      <c r="AO16" s="214"/>
      <c r="AP16" s="35" t="str">
        <f t="shared" si="0"/>
        <v/>
      </c>
      <c r="AU16" s="24" t="s">
        <v>44</v>
      </c>
      <c r="AV16" s="24" t="s">
        <v>45</v>
      </c>
    </row>
    <row r="17" spans="2:48" ht="20.25" customHeight="1" x14ac:dyDescent="0.15">
      <c r="B17" s="138"/>
      <c r="C17" s="139"/>
      <c r="D17" s="140"/>
      <c r="E17" s="132"/>
      <c r="F17" s="132"/>
      <c r="G17" s="132"/>
      <c r="H17" s="132"/>
      <c r="I17" s="131"/>
      <c r="J17" s="132"/>
      <c r="K17" s="132"/>
      <c r="L17" s="132"/>
      <c r="M17" s="132"/>
      <c r="N17" s="141"/>
      <c r="O17" s="141"/>
      <c r="P17" s="141"/>
      <c r="Q17" s="142"/>
      <c r="R17" s="143"/>
      <c r="S17" s="141"/>
      <c r="T17" s="141"/>
      <c r="U17" s="141"/>
      <c r="V17" s="141"/>
      <c r="W17" s="141"/>
      <c r="X17" s="141"/>
      <c r="Y17" s="142"/>
      <c r="Z17" s="228"/>
      <c r="AA17" s="213"/>
      <c r="AB17" s="213"/>
      <c r="AC17" s="213"/>
      <c r="AD17" s="213"/>
      <c r="AE17" s="213"/>
      <c r="AF17" s="213"/>
      <c r="AG17" s="229"/>
      <c r="AH17" s="212"/>
      <c r="AI17" s="213"/>
      <c r="AJ17" s="213"/>
      <c r="AK17" s="213"/>
      <c r="AL17" s="213"/>
      <c r="AM17" s="213"/>
      <c r="AN17" s="213"/>
      <c r="AO17" s="214"/>
      <c r="AP17" s="35" t="str">
        <f t="shared" si="0"/>
        <v/>
      </c>
      <c r="AU17" s="24" t="s">
        <v>32</v>
      </c>
      <c r="AV17" s="24" t="s">
        <v>46</v>
      </c>
    </row>
    <row r="18" spans="2:48" ht="20.25" customHeight="1" x14ac:dyDescent="0.15">
      <c r="B18" s="138"/>
      <c r="C18" s="139"/>
      <c r="D18" s="140"/>
      <c r="E18" s="132"/>
      <c r="F18" s="132"/>
      <c r="G18" s="132"/>
      <c r="H18" s="132"/>
      <c r="I18" s="131"/>
      <c r="J18" s="132"/>
      <c r="K18" s="132"/>
      <c r="L18" s="132"/>
      <c r="M18" s="132"/>
      <c r="N18" s="141"/>
      <c r="O18" s="141"/>
      <c r="P18" s="141"/>
      <c r="Q18" s="142"/>
      <c r="R18" s="143"/>
      <c r="S18" s="141"/>
      <c r="T18" s="141"/>
      <c r="U18" s="141"/>
      <c r="V18" s="141"/>
      <c r="W18" s="141"/>
      <c r="X18" s="141"/>
      <c r="Y18" s="142"/>
      <c r="Z18" s="228"/>
      <c r="AA18" s="213"/>
      <c r="AB18" s="213"/>
      <c r="AC18" s="213"/>
      <c r="AD18" s="213"/>
      <c r="AE18" s="213"/>
      <c r="AF18" s="213"/>
      <c r="AG18" s="229"/>
      <c r="AH18" s="212"/>
      <c r="AI18" s="213"/>
      <c r="AJ18" s="213"/>
      <c r="AK18" s="213"/>
      <c r="AL18" s="213"/>
      <c r="AM18" s="213"/>
      <c r="AN18" s="213"/>
      <c r="AO18" s="214"/>
      <c r="AP18" s="35" t="str">
        <f t="shared" si="0"/>
        <v/>
      </c>
    </row>
    <row r="19" spans="2:48" ht="20.25" customHeight="1" x14ac:dyDescent="0.15">
      <c r="B19" s="138"/>
      <c r="C19" s="139"/>
      <c r="D19" s="140"/>
      <c r="E19" s="132"/>
      <c r="F19" s="132"/>
      <c r="G19" s="132"/>
      <c r="H19" s="132"/>
      <c r="I19" s="131"/>
      <c r="J19" s="132"/>
      <c r="K19" s="132"/>
      <c r="L19" s="132"/>
      <c r="M19" s="132"/>
      <c r="N19" s="141"/>
      <c r="O19" s="141"/>
      <c r="P19" s="141"/>
      <c r="Q19" s="142"/>
      <c r="R19" s="143"/>
      <c r="S19" s="141"/>
      <c r="T19" s="141"/>
      <c r="U19" s="141"/>
      <c r="V19" s="141"/>
      <c r="W19" s="141"/>
      <c r="X19" s="141"/>
      <c r="Y19" s="142"/>
      <c r="Z19" s="228"/>
      <c r="AA19" s="213"/>
      <c r="AB19" s="213"/>
      <c r="AC19" s="213"/>
      <c r="AD19" s="213"/>
      <c r="AE19" s="213"/>
      <c r="AF19" s="213"/>
      <c r="AG19" s="229"/>
      <c r="AH19" s="212"/>
      <c r="AI19" s="213"/>
      <c r="AJ19" s="213"/>
      <c r="AK19" s="213"/>
      <c r="AL19" s="213"/>
      <c r="AM19" s="213"/>
      <c r="AN19" s="213"/>
      <c r="AO19" s="214"/>
      <c r="AP19" s="35" t="str">
        <f t="shared" si="0"/>
        <v/>
      </c>
      <c r="AU19" s="24" t="s">
        <v>249</v>
      </c>
      <c r="AV19" s="24" t="s">
        <v>260</v>
      </c>
    </row>
    <row r="20" spans="2:48" ht="20.25" customHeight="1" x14ac:dyDescent="0.15">
      <c r="B20" s="138"/>
      <c r="C20" s="139"/>
      <c r="D20" s="140"/>
      <c r="E20" s="132"/>
      <c r="F20" s="132"/>
      <c r="G20" s="132"/>
      <c r="H20" s="132"/>
      <c r="I20" s="131"/>
      <c r="J20" s="132"/>
      <c r="K20" s="132"/>
      <c r="L20" s="132"/>
      <c r="M20" s="132"/>
      <c r="N20" s="141"/>
      <c r="O20" s="141"/>
      <c r="P20" s="141"/>
      <c r="Q20" s="142"/>
      <c r="R20" s="143"/>
      <c r="S20" s="141"/>
      <c r="T20" s="141"/>
      <c r="U20" s="141"/>
      <c r="V20" s="141"/>
      <c r="W20" s="141"/>
      <c r="X20" s="141"/>
      <c r="Y20" s="142"/>
      <c r="Z20" s="228"/>
      <c r="AA20" s="213"/>
      <c r="AB20" s="213"/>
      <c r="AC20" s="213"/>
      <c r="AD20" s="213"/>
      <c r="AE20" s="213"/>
      <c r="AF20" s="213"/>
      <c r="AG20" s="229"/>
      <c r="AH20" s="212"/>
      <c r="AI20" s="213"/>
      <c r="AJ20" s="213"/>
      <c r="AK20" s="213"/>
      <c r="AL20" s="213"/>
      <c r="AM20" s="213"/>
      <c r="AN20" s="213"/>
      <c r="AO20" s="214"/>
      <c r="AP20" s="35" t="str">
        <f t="shared" si="0"/>
        <v/>
      </c>
      <c r="AU20" s="24" t="s">
        <v>261</v>
      </c>
      <c r="AV20" s="24" t="s">
        <v>262</v>
      </c>
    </row>
    <row r="21" spans="2:48" ht="20.25" customHeight="1" x14ac:dyDescent="0.15">
      <c r="B21" s="138"/>
      <c r="C21" s="139"/>
      <c r="D21" s="140"/>
      <c r="E21" s="132"/>
      <c r="F21" s="132"/>
      <c r="G21" s="132"/>
      <c r="H21" s="132"/>
      <c r="I21" s="131"/>
      <c r="J21" s="132"/>
      <c r="K21" s="132"/>
      <c r="L21" s="132"/>
      <c r="M21" s="132"/>
      <c r="N21" s="141"/>
      <c r="O21" s="141"/>
      <c r="P21" s="141"/>
      <c r="Q21" s="142"/>
      <c r="R21" s="143"/>
      <c r="S21" s="141"/>
      <c r="T21" s="141"/>
      <c r="U21" s="141"/>
      <c r="V21" s="141"/>
      <c r="W21" s="141"/>
      <c r="X21" s="141"/>
      <c r="Y21" s="142"/>
      <c r="Z21" s="228"/>
      <c r="AA21" s="213"/>
      <c r="AB21" s="213"/>
      <c r="AC21" s="213"/>
      <c r="AD21" s="213"/>
      <c r="AE21" s="213"/>
      <c r="AF21" s="213"/>
      <c r="AG21" s="229"/>
      <c r="AH21" s="212"/>
      <c r="AI21" s="213"/>
      <c r="AJ21" s="213"/>
      <c r="AK21" s="213"/>
      <c r="AL21" s="213"/>
      <c r="AM21" s="213"/>
      <c r="AN21" s="213"/>
      <c r="AO21" s="214"/>
      <c r="AP21" s="35" t="str">
        <f t="shared" si="0"/>
        <v/>
      </c>
    </row>
    <row r="22" spans="2:48" ht="20.25" customHeight="1" x14ac:dyDescent="0.15">
      <c r="B22" s="138"/>
      <c r="C22" s="139"/>
      <c r="D22" s="140"/>
      <c r="E22" s="132"/>
      <c r="F22" s="132"/>
      <c r="G22" s="132"/>
      <c r="H22" s="132"/>
      <c r="I22" s="131"/>
      <c r="J22" s="132"/>
      <c r="K22" s="132"/>
      <c r="L22" s="132"/>
      <c r="M22" s="132"/>
      <c r="N22" s="141"/>
      <c r="O22" s="141"/>
      <c r="P22" s="141"/>
      <c r="Q22" s="142"/>
      <c r="R22" s="143"/>
      <c r="S22" s="141"/>
      <c r="T22" s="141"/>
      <c r="U22" s="141"/>
      <c r="V22" s="141"/>
      <c r="W22" s="141"/>
      <c r="X22" s="141"/>
      <c r="Y22" s="142"/>
      <c r="Z22" s="228"/>
      <c r="AA22" s="213"/>
      <c r="AB22" s="213"/>
      <c r="AC22" s="213"/>
      <c r="AD22" s="213"/>
      <c r="AE22" s="213"/>
      <c r="AF22" s="213"/>
      <c r="AG22" s="229"/>
      <c r="AH22" s="212"/>
      <c r="AI22" s="213"/>
      <c r="AJ22" s="213"/>
      <c r="AK22" s="213"/>
      <c r="AL22" s="213"/>
      <c r="AM22" s="213"/>
      <c r="AN22" s="213"/>
      <c r="AO22" s="214"/>
      <c r="AP22" s="35" t="str">
        <f t="shared" si="0"/>
        <v/>
      </c>
    </row>
    <row r="23" spans="2:48" ht="20.25" customHeight="1" x14ac:dyDescent="0.15">
      <c r="B23" s="138"/>
      <c r="C23" s="139"/>
      <c r="D23" s="140"/>
      <c r="E23" s="132"/>
      <c r="F23" s="132"/>
      <c r="G23" s="132"/>
      <c r="H23" s="132"/>
      <c r="I23" s="131"/>
      <c r="J23" s="132"/>
      <c r="K23" s="132"/>
      <c r="L23" s="132"/>
      <c r="M23" s="132"/>
      <c r="N23" s="141"/>
      <c r="O23" s="141"/>
      <c r="P23" s="141"/>
      <c r="Q23" s="142"/>
      <c r="R23" s="143"/>
      <c r="S23" s="141"/>
      <c r="T23" s="141"/>
      <c r="U23" s="141"/>
      <c r="V23" s="141"/>
      <c r="W23" s="141"/>
      <c r="X23" s="141"/>
      <c r="Y23" s="142"/>
      <c r="Z23" s="228"/>
      <c r="AA23" s="213"/>
      <c r="AB23" s="213"/>
      <c r="AC23" s="213"/>
      <c r="AD23" s="213"/>
      <c r="AE23" s="213"/>
      <c r="AF23" s="213"/>
      <c r="AG23" s="229"/>
      <c r="AH23" s="212"/>
      <c r="AI23" s="213"/>
      <c r="AJ23" s="213"/>
      <c r="AK23" s="213"/>
      <c r="AL23" s="213"/>
      <c r="AM23" s="213"/>
      <c r="AN23" s="213"/>
      <c r="AO23" s="214"/>
      <c r="AP23" s="35" t="str">
        <f t="shared" si="0"/>
        <v/>
      </c>
    </row>
    <row r="24" spans="2:48" ht="20.25" customHeight="1" x14ac:dyDescent="0.15">
      <c r="B24" s="138"/>
      <c r="C24" s="139"/>
      <c r="D24" s="140"/>
      <c r="E24" s="132"/>
      <c r="F24" s="132"/>
      <c r="G24" s="132"/>
      <c r="H24" s="132"/>
      <c r="I24" s="131"/>
      <c r="J24" s="132"/>
      <c r="K24" s="132"/>
      <c r="L24" s="132"/>
      <c r="M24" s="132"/>
      <c r="N24" s="141"/>
      <c r="O24" s="141"/>
      <c r="P24" s="141"/>
      <c r="Q24" s="142"/>
      <c r="R24" s="143"/>
      <c r="S24" s="141"/>
      <c r="T24" s="141"/>
      <c r="U24" s="141"/>
      <c r="V24" s="141"/>
      <c r="W24" s="141"/>
      <c r="X24" s="141"/>
      <c r="Y24" s="142"/>
      <c r="Z24" s="228"/>
      <c r="AA24" s="213"/>
      <c r="AB24" s="213"/>
      <c r="AC24" s="213"/>
      <c r="AD24" s="213"/>
      <c r="AE24" s="213"/>
      <c r="AF24" s="213"/>
      <c r="AG24" s="229"/>
      <c r="AH24" s="212"/>
      <c r="AI24" s="213"/>
      <c r="AJ24" s="213"/>
      <c r="AK24" s="213"/>
      <c r="AL24" s="213"/>
      <c r="AM24" s="213"/>
      <c r="AN24" s="213"/>
      <c r="AO24" s="214"/>
      <c r="AP24" s="35" t="str">
        <f t="shared" si="0"/>
        <v/>
      </c>
      <c r="AQ24" s="24" t="s">
        <v>241</v>
      </c>
    </row>
    <row r="25" spans="2:48" ht="20.25" customHeight="1" x14ac:dyDescent="0.15">
      <c r="B25" s="138"/>
      <c r="C25" s="139"/>
      <c r="D25" s="140"/>
      <c r="E25" s="132"/>
      <c r="F25" s="132"/>
      <c r="G25" s="132"/>
      <c r="H25" s="132"/>
      <c r="I25" s="131"/>
      <c r="J25" s="132"/>
      <c r="K25" s="132"/>
      <c r="L25" s="132"/>
      <c r="M25" s="132"/>
      <c r="N25" s="141"/>
      <c r="O25" s="141"/>
      <c r="P25" s="141"/>
      <c r="Q25" s="142"/>
      <c r="R25" s="143"/>
      <c r="S25" s="141"/>
      <c r="T25" s="141"/>
      <c r="U25" s="141"/>
      <c r="V25" s="141"/>
      <c r="W25" s="141"/>
      <c r="X25" s="141"/>
      <c r="Y25" s="142"/>
      <c r="Z25" s="228"/>
      <c r="AA25" s="213"/>
      <c r="AB25" s="213"/>
      <c r="AC25" s="213"/>
      <c r="AD25" s="213"/>
      <c r="AE25" s="213"/>
      <c r="AF25" s="213"/>
      <c r="AG25" s="229"/>
      <c r="AH25" s="212"/>
      <c r="AI25" s="213"/>
      <c r="AJ25" s="213"/>
      <c r="AK25" s="213"/>
      <c r="AL25" s="213"/>
      <c r="AM25" s="213"/>
      <c r="AN25" s="213"/>
      <c r="AO25" s="214"/>
      <c r="AP25" s="35" t="str">
        <f t="shared" si="0"/>
        <v/>
      </c>
      <c r="AQ25" s="24" t="s">
        <v>251</v>
      </c>
    </row>
    <row r="26" spans="2:48" ht="20.25" customHeight="1" x14ac:dyDescent="0.15">
      <c r="B26" s="138"/>
      <c r="C26" s="139"/>
      <c r="D26" s="140"/>
      <c r="E26" s="132"/>
      <c r="F26" s="132"/>
      <c r="G26" s="132"/>
      <c r="H26" s="132"/>
      <c r="I26" s="131"/>
      <c r="J26" s="132"/>
      <c r="K26" s="132"/>
      <c r="L26" s="132"/>
      <c r="M26" s="132"/>
      <c r="N26" s="141"/>
      <c r="O26" s="141"/>
      <c r="P26" s="141"/>
      <c r="Q26" s="142"/>
      <c r="R26" s="143"/>
      <c r="S26" s="141"/>
      <c r="T26" s="141"/>
      <c r="U26" s="141"/>
      <c r="V26" s="141"/>
      <c r="W26" s="141"/>
      <c r="X26" s="141"/>
      <c r="Y26" s="142"/>
      <c r="Z26" s="228"/>
      <c r="AA26" s="213"/>
      <c r="AB26" s="213"/>
      <c r="AC26" s="213"/>
      <c r="AD26" s="213"/>
      <c r="AE26" s="213"/>
      <c r="AF26" s="213"/>
      <c r="AG26" s="229"/>
      <c r="AH26" s="212"/>
      <c r="AI26" s="213"/>
      <c r="AJ26" s="213"/>
      <c r="AK26" s="213"/>
      <c r="AL26" s="213"/>
      <c r="AM26" s="213"/>
      <c r="AN26" s="213"/>
      <c r="AO26" s="214"/>
      <c r="AP26" s="35" t="str">
        <f t="shared" si="0"/>
        <v/>
      </c>
      <c r="AQ26" s="24" t="s">
        <v>250</v>
      </c>
    </row>
    <row r="27" spans="2:48" ht="20.25" customHeight="1" thickBot="1" x14ac:dyDescent="0.2">
      <c r="B27" s="217"/>
      <c r="C27" s="218"/>
      <c r="D27" s="219"/>
      <c r="E27" s="145"/>
      <c r="F27" s="145"/>
      <c r="G27" s="145"/>
      <c r="H27" s="145"/>
      <c r="I27" s="144"/>
      <c r="J27" s="145"/>
      <c r="K27" s="145"/>
      <c r="L27" s="145"/>
      <c r="M27" s="145"/>
      <c r="N27" s="220"/>
      <c r="O27" s="220"/>
      <c r="P27" s="220"/>
      <c r="Q27" s="221"/>
      <c r="R27" s="222"/>
      <c r="S27" s="223"/>
      <c r="T27" s="223"/>
      <c r="U27" s="223"/>
      <c r="V27" s="223"/>
      <c r="W27" s="223"/>
      <c r="X27" s="223"/>
      <c r="Y27" s="224"/>
      <c r="Z27" s="225"/>
      <c r="AA27" s="226"/>
      <c r="AB27" s="226"/>
      <c r="AC27" s="226"/>
      <c r="AD27" s="226"/>
      <c r="AE27" s="226"/>
      <c r="AF27" s="226"/>
      <c r="AG27" s="227"/>
      <c r="AH27" s="231"/>
      <c r="AI27" s="226"/>
      <c r="AJ27" s="226"/>
      <c r="AK27" s="226"/>
      <c r="AL27" s="226"/>
      <c r="AM27" s="226"/>
      <c r="AN27" s="226"/>
      <c r="AO27" s="232"/>
      <c r="AP27" s="36" t="str">
        <f t="shared" si="0"/>
        <v/>
      </c>
    </row>
    <row r="28" spans="2:48" ht="20.25" customHeight="1" thickBot="1" x14ac:dyDescent="0.2">
      <c r="B28" s="133" t="s">
        <v>47</v>
      </c>
      <c r="C28" s="134"/>
      <c r="D28" s="134"/>
      <c r="E28" s="134"/>
      <c r="F28" s="134"/>
      <c r="G28" s="134"/>
      <c r="H28" s="134"/>
      <c r="I28" s="134"/>
      <c r="J28" s="134"/>
      <c r="K28" s="134"/>
      <c r="L28" s="134"/>
      <c r="M28" s="134"/>
      <c r="N28" s="134"/>
      <c r="O28" s="134"/>
      <c r="P28" s="134"/>
      <c r="Q28" s="135"/>
      <c r="R28" s="235">
        <f>SUM(R11:U27)</f>
        <v>0</v>
      </c>
      <c r="S28" s="236"/>
      <c r="T28" s="236"/>
      <c r="U28" s="236"/>
      <c r="V28" s="236">
        <f>SUM(V11:Y27)</f>
        <v>0</v>
      </c>
      <c r="W28" s="236"/>
      <c r="X28" s="236"/>
      <c r="Y28" s="237"/>
      <c r="Z28" s="215"/>
      <c r="AA28" s="216"/>
      <c r="AB28" s="216"/>
      <c r="AC28" s="216"/>
      <c r="AD28" s="216"/>
      <c r="AE28" s="216"/>
      <c r="AF28" s="216"/>
      <c r="AG28" s="216"/>
      <c r="AH28" s="216"/>
      <c r="AI28" s="216"/>
      <c r="AJ28" s="216"/>
      <c r="AK28" s="216"/>
      <c r="AL28" s="216"/>
      <c r="AM28" s="216"/>
      <c r="AN28" s="216"/>
      <c r="AO28" s="216"/>
      <c r="AP28" s="33" t="str">
        <f>IFERROR(V28/R28,"")</f>
        <v/>
      </c>
    </row>
    <row r="29" spans="2:48" ht="20.25" customHeight="1" x14ac:dyDescent="0.15">
      <c r="B29" s="24" t="s">
        <v>48</v>
      </c>
      <c r="C29" s="24" t="s">
        <v>243</v>
      </c>
      <c r="AO29" s="230" t="s">
        <v>253</v>
      </c>
      <c r="AP29" s="230"/>
    </row>
    <row r="30" spans="2:48" ht="20.25" customHeight="1" x14ac:dyDescent="0.15">
      <c r="AO30" s="238"/>
      <c r="AP30" s="238"/>
    </row>
    <row r="33" spans="1:42" ht="20.25" hidden="1" customHeight="1" thickBot="1" x14ac:dyDescent="0.2">
      <c r="B33" s="24" t="s">
        <v>248</v>
      </c>
    </row>
    <row r="34" spans="1:42" ht="20.25" hidden="1" customHeight="1" thickBot="1" x14ac:dyDescent="0.2">
      <c r="B34" s="128" t="e" cm="1">
        <f t="array" ref="B34">INDEX(B:B,$D$37)</f>
        <v>#N/A</v>
      </c>
      <c r="C34" s="129"/>
      <c r="D34" s="130" t="e" cm="1">
        <f t="array" ref="D34">INDEX(D:D,D$37)</f>
        <v>#N/A</v>
      </c>
      <c r="E34" s="130"/>
      <c r="F34" s="130"/>
      <c r="G34" s="130"/>
      <c r="H34" s="130"/>
      <c r="I34" s="130" t="e" cm="1">
        <f t="array" ref="I34">INDEX(I:I,$D$37)</f>
        <v>#N/A</v>
      </c>
      <c r="J34" s="130"/>
      <c r="K34" s="130"/>
      <c r="L34" s="130"/>
      <c r="M34" s="130"/>
      <c r="N34" s="129" t="e" cm="1">
        <f t="array" ref="N34">INDEX(N:N,$D$37)</f>
        <v>#N/A</v>
      </c>
      <c r="O34" s="129"/>
      <c r="P34" s="129"/>
      <c r="Q34" s="129"/>
      <c r="R34" s="129" t="e" cm="1">
        <f t="array" ref="R34">INDEX(R:R,$D$37)</f>
        <v>#N/A</v>
      </c>
      <c r="S34" s="129"/>
      <c r="T34" s="129"/>
      <c r="U34" s="129"/>
      <c r="V34" s="129" t="e" cm="1">
        <f t="array" ref="V34">INDEX(V:V,$D$37)</f>
        <v>#N/A</v>
      </c>
      <c r="W34" s="129"/>
      <c r="X34" s="129"/>
      <c r="Y34" s="129"/>
      <c r="Z34" s="129" t="e" cm="1">
        <f t="array" ref="Z34">INDEX(Z:Z,$D$37)</f>
        <v>#N/A</v>
      </c>
      <c r="AA34" s="129"/>
      <c r="AB34" s="129"/>
      <c r="AC34" s="129"/>
      <c r="AD34" s="129" t="e" cm="1">
        <f t="array" ref="AD34">INDEX(AD:AD,$D$37)</f>
        <v>#N/A</v>
      </c>
      <c r="AE34" s="129"/>
      <c r="AF34" s="129"/>
      <c r="AG34" s="129"/>
      <c r="AH34" s="129" t="e" cm="1">
        <f t="array" ref="AH34">INDEX(AH:AH,$D$37)</f>
        <v>#N/A</v>
      </c>
      <c r="AI34" s="129"/>
      <c r="AJ34" s="129"/>
      <c r="AK34" s="129"/>
      <c r="AL34" s="129" t="e" cm="1">
        <f t="array" ref="AL34">INDEX(AL:AL,$D$37)</f>
        <v>#N/A</v>
      </c>
      <c r="AM34" s="129"/>
      <c r="AN34" s="129"/>
      <c r="AO34" s="129"/>
      <c r="AP34" s="53"/>
    </row>
    <row r="35" spans="1:42" ht="20.25" hidden="1" customHeight="1" x14ac:dyDescent="0.15">
      <c r="B35" s="87"/>
      <c r="C35" s="87"/>
      <c r="D35" s="88"/>
      <c r="E35" s="88"/>
      <c r="F35" s="88"/>
      <c r="G35" s="88"/>
      <c r="H35" s="88"/>
      <c r="I35" s="88"/>
      <c r="J35" s="88"/>
      <c r="K35" s="88"/>
      <c r="L35" s="88"/>
      <c r="M35" s="88"/>
      <c r="N35" s="87"/>
      <c r="O35" s="87"/>
      <c r="P35" s="87"/>
      <c r="Q35" s="87"/>
      <c r="R35" s="87"/>
      <c r="S35" s="87"/>
      <c r="T35" s="87"/>
      <c r="U35" s="87"/>
      <c r="V35" s="87"/>
      <c r="W35" s="87"/>
      <c r="X35" s="87"/>
      <c r="Y35" s="87"/>
      <c r="Z35" s="87"/>
      <c r="AA35" s="87"/>
      <c r="AB35" s="87"/>
      <c r="AC35" s="87"/>
      <c r="AD35" s="87"/>
      <c r="AE35" s="87"/>
      <c r="AF35" s="87"/>
      <c r="AG35" s="87"/>
      <c r="AH35" s="87"/>
      <c r="AI35" s="87"/>
      <c r="AJ35" s="87"/>
      <c r="AK35" s="87"/>
      <c r="AL35" s="87"/>
      <c r="AM35" s="87"/>
      <c r="AN35" s="87"/>
      <c r="AO35" s="87"/>
      <c r="AP35" s="89"/>
    </row>
    <row r="36" spans="1:42" ht="20.25" hidden="1" customHeight="1" x14ac:dyDescent="0.15">
      <c r="B36" s="24" t="s">
        <v>254</v>
      </c>
      <c r="C36" s="87"/>
      <c r="D36" s="92"/>
      <c r="E36" s="93"/>
      <c r="F36" s="93"/>
      <c r="G36" s="93"/>
      <c r="H36" s="93"/>
      <c r="I36" s="88"/>
      <c r="J36" s="88"/>
      <c r="K36" s="88"/>
      <c r="L36" s="88"/>
      <c r="M36" s="88"/>
      <c r="N36" s="87"/>
      <c r="O36" s="87"/>
      <c r="P36" s="87"/>
      <c r="Q36" s="87"/>
      <c r="R36" s="87"/>
      <c r="S36" s="87"/>
      <c r="T36" s="87"/>
      <c r="U36" s="87"/>
      <c r="V36" s="87"/>
      <c r="W36" s="87"/>
      <c r="X36" s="87"/>
      <c r="Y36" s="87"/>
      <c r="Z36" s="87"/>
      <c r="AA36" s="87"/>
      <c r="AB36" s="87"/>
      <c r="AC36" s="87"/>
      <c r="AD36" s="87"/>
      <c r="AE36" s="87"/>
      <c r="AF36" s="87"/>
      <c r="AG36" s="87"/>
      <c r="AH36" s="87"/>
      <c r="AI36" s="87"/>
      <c r="AJ36" s="87"/>
      <c r="AK36" s="87"/>
      <c r="AL36" s="87"/>
      <c r="AM36" s="87"/>
      <c r="AN36" s="87"/>
      <c r="AO36" s="87"/>
      <c r="AP36" s="89"/>
    </row>
    <row r="37" spans="1:42" ht="20.25" hidden="1" customHeight="1" x14ac:dyDescent="0.15">
      <c r="B37" s="87"/>
      <c r="C37" s="87"/>
      <c r="D37" s="137" t="e" cm="1">
        <f t="array" ref="D37">LOOKUP(2,1/(D11:D27&lt;&gt;""),ROW(D11:D27))</f>
        <v>#N/A</v>
      </c>
      <c r="E37" s="137"/>
      <c r="F37" s="137"/>
      <c r="G37" s="137"/>
      <c r="H37" s="137"/>
      <c r="I37" s="94"/>
      <c r="J37" s="93"/>
      <c r="K37" s="93"/>
      <c r="L37" s="93"/>
      <c r="M37" s="93"/>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9"/>
    </row>
    <row r="38" spans="1:42" ht="20.25" hidden="1" customHeight="1" x14ac:dyDescent="0.15">
      <c r="B38" s="24" t="s">
        <v>252</v>
      </c>
      <c r="C38" s="91"/>
      <c r="D38" s="95"/>
      <c r="E38" s="95"/>
      <c r="F38" s="95"/>
      <c r="G38" s="95"/>
      <c r="H38" s="95"/>
      <c r="I38" s="92"/>
      <c r="J38" s="92"/>
      <c r="K38" s="92"/>
      <c r="L38" s="92"/>
      <c r="M38" s="92"/>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89"/>
    </row>
    <row r="39" spans="1:42" ht="20.25" hidden="1" customHeight="1" x14ac:dyDescent="0.15">
      <c r="A39" s="24" t="e">
        <f>IF(D37-1&gt;10,"有効","無効")</f>
        <v>#N/A</v>
      </c>
      <c r="B39" s="113" t="e" cm="1">
        <f t="array" ref="B39">IF($A$39="有効",(INDEX(B:B,$D$37-1)),"")</f>
        <v>#N/A</v>
      </c>
      <c r="C39" s="113"/>
      <c r="D39" s="114" t="e" cm="1">
        <f t="array" ref="D39">IF($A$39="有効",(INDEX(D:D,D$37-1)),"")</f>
        <v>#N/A</v>
      </c>
      <c r="E39" s="114"/>
      <c r="F39" s="114"/>
      <c r="G39" s="114"/>
      <c r="H39" s="114"/>
      <c r="I39" s="114" t="e" cm="1">
        <f t="array" ref="I39">IF($A$39="有効",(INDEX(I:I,$D$37-1)),"")</f>
        <v>#N/A</v>
      </c>
      <c r="J39" s="114"/>
      <c r="K39" s="114"/>
      <c r="L39" s="114"/>
      <c r="M39" s="114"/>
      <c r="N39" s="112" t="e" cm="1">
        <f t="array" ref="N39">IF($A$39="有効",(INDEX(N:N,$D$37-1)),"")</f>
        <v>#N/A</v>
      </c>
      <c r="O39" s="112"/>
      <c r="P39" s="112"/>
      <c r="Q39" s="112"/>
      <c r="R39" s="112" t="e" cm="1">
        <f t="array" ref="R39">IF($A$39="有効",(INDEX(R:R,$D$37-1)),"")</f>
        <v>#N/A</v>
      </c>
      <c r="S39" s="112"/>
      <c r="T39" s="112"/>
      <c r="U39" s="112"/>
      <c r="V39" s="112" t="e" cm="1">
        <f t="array" ref="V39">IF($A$39="有効",(INDEX(V:V,$D$37-1)),"")</f>
        <v>#N/A</v>
      </c>
      <c r="W39" s="112"/>
      <c r="X39" s="112"/>
      <c r="Y39" s="112"/>
      <c r="Z39" s="112" t="e" cm="1">
        <f t="array" ref="Z39">IF($A$39="有効",(INDEX(Z:Z,$D$37-1)),"")</f>
        <v>#N/A</v>
      </c>
      <c r="AA39" s="112"/>
      <c r="AB39" s="112"/>
      <c r="AC39" s="112"/>
      <c r="AD39" s="112" t="e" cm="1">
        <f t="array" ref="AD39">IF($A$39="有効",(INDEX(AD:AD,$D$37-1)),"")</f>
        <v>#N/A</v>
      </c>
      <c r="AE39" s="112"/>
      <c r="AF39" s="112"/>
      <c r="AG39" s="112"/>
      <c r="AH39" s="112" t="e" cm="1">
        <f t="array" ref="AH39">IF($A$39="有効",(INDEX(AH:AH,$D$37-1)),"")</f>
        <v>#N/A</v>
      </c>
      <c r="AI39" s="112"/>
      <c r="AJ39" s="112"/>
      <c r="AK39" s="112"/>
      <c r="AL39" s="112" t="e" cm="1">
        <f t="array" ref="AL39">IF($A$39="有効",(INDEX(AL:AL,$D$37-1)),"")</f>
        <v>#N/A</v>
      </c>
      <c r="AM39" s="112"/>
      <c r="AN39" s="112"/>
      <c r="AO39" s="112"/>
      <c r="AP39" s="89"/>
    </row>
    <row r="40" spans="1:42" ht="20.25" hidden="1" customHeight="1" x14ac:dyDescent="0.15">
      <c r="A40" s="24" t="e">
        <f>IF(D37-2&gt;10,"有効","無効")</f>
        <v>#N/A</v>
      </c>
      <c r="B40" s="113" t="e" cm="1">
        <f t="array" ref="B40">IF($A$40="有効",(INDEX(B:B,$D$37-2)),"")</f>
        <v>#N/A</v>
      </c>
      <c r="C40" s="113"/>
      <c r="D40" s="114" t="e" cm="1">
        <f t="array" ref="D40">IF($A$40="有効",(INDEX(D:D,$D$37-2)),"")</f>
        <v>#N/A</v>
      </c>
      <c r="E40" s="114"/>
      <c r="F40" s="114"/>
      <c r="G40" s="114"/>
      <c r="H40" s="114"/>
      <c r="I40" s="114" t="e" cm="1">
        <f t="array" ref="I40">IF($A$40="有効",(INDEX(I:I,$D$37-2)),"")</f>
        <v>#N/A</v>
      </c>
      <c r="J40" s="114"/>
      <c r="K40" s="114"/>
      <c r="L40" s="114"/>
      <c r="M40" s="114"/>
      <c r="N40" s="112" t="e" cm="1">
        <f t="array" ref="N40">IF($A$40="有効",(INDEX(N:N,$D$37-2)),"")</f>
        <v>#N/A</v>
      </c>
      <c r="O40" s="112"/>
      <c r="P40" s="112"/>
      <c r="Q40" s="112"/>
      <c r="R40" s="112" t="e" cm="1">
        <f t="array" ref="R40">IF($A$40="有効",(INDEX(R:R,$D$37-2)),"")</f>
        <v>#N/A</v>
      </c>
      <c r="S40" s="112"/>
      <c r="T40" s="112"/>
      <c r="U40" s="112"/>
      <c r="V40" s="112" t="e" cm="1">
        <f t="array" ref="V40">IF($A$40="有効",(INDEX(V:V,$D$37-2)),"")</f>
        <v>#N/A</v>
      </c>
      <c r="W40" s="112"/>
      <c r="X40" s="112"/>
      <c r="Y40" s="112"/>
      <c r="Z40" s="112" t="e" cm="1">
        <f t="array" ref="Z40">IF($A$40="有効",(INDEX(Z:Z,$D$37-2)),"")</f>
        <v>#N/A</v>
      </c>
      <c r="AA40" s="112"/>
      <c r="AB40" s="112"/>
      <c r="AC40" s="112"/>
      <c r="AD40" s="112" t="e" cm="1">
        <f t="array" ref="AD40">IF($A$40="有効",(INDEX(AD:AD,$D$37-2)),"")</f>
        <v>#N/A</v>
      </c>
      <c r="AE40" s="112"/>
      <c r="AF40" s="112"/>
      <c r="AG40" s="112"/>
      <c r="AH40" s="112" t="e" cm="1">
        <f t="array" ref="AH40">IF($A$40="有効",(INDEX(AH:AH,$D$37-2)),"")</f>
        <v>#N/A</v>
      </c>
      <c r="AI40" s="112"/>
      <c r="AJ40" s="112"/>
      <c r="AK40" s="112"/>
      <c r="AL40" s="112" t="e" cm="1">
        <f t="array" ref="AL40">IF($A$40="有効",(INDEX(AL:AL,$D$37-2)),"")</f>
        <v>#N/A</v>
      </c>
      <c r="AM40" s="112"/>
      <c r="AN40" s="112"/>
      <c r="AO40" s="112"/>
      <c r="AP40" s="89"/>
    </row>
    <row r="41" spans="1:42" ht="20.25" hidden="1" customHeight="1" x14ac:dyDescent="0.15">
      <c r="A41" s="24" t="e">
        <f>IF(D37-3&gt;10,"有効","無効")</f>
        <v>#N/A</v>
      </c>
      <c r="B41" s="113" t="e" cm="1">
        <f t="array" ref="B41">IF($A$41="有効",(INDEX(B:B,$D$37-3)),"")</f>
        <v>#N/A</v>
      </c>
      <c r="C41" s="113"/>
      <c r="D41" s="114" t="e" cm="1">
        <f t="array" ref="D41">IF($A$41="有効",(INDEX(D:D,$D$37-3)),"")</f>
        <v>#N/A</v>
      </c>
      <c r="E41" s="114"/>
      <c r="F41" s="114"/>
      <c r="G41" s="114"/>
      <c r="H41" s="114"/>
      <c r="I41" s="114" t="e" cm="1">
        <f t="array" ref="I41">IF($A$41="有効",(INDEX(I:I,$D$37-3)),"")</f>
        <v>#N/A</v>
      </c>
      <c r="J41" s="114"/>
      <c r="K41" s="114"/>
      <c r="L41" s="114"/>
      <c r="M41" s="114"/>
      <c r="N41" s="112" t="e" cm="1">
        <f t="array" ref="N41">IF($A$41="有効",(INDEX(N:N,$D$37-3)),"")</f>
        <v>#N/A</v>
      </c>
      <c r="O41" s="112"/>
      <c r="P41" s="112"/>
      <c r="Q41" s="112"/>
      <c r="R41" s="112" t="e" cm="1">
        <f t="array" ref="R41">IF($A$41="有効",(INDEX(R:R,$D$37-3)),"")</f>
        <v>#N/A</v>
      </c>
      <c r="S41" s="112"/>
      <c r="T41" s="112"/>
      <c r="U41" s="112"/>
      <c r="V41" s="112" t="e" cm="1">
        <f t="array" ref="V41">IF($A$41="有効",(INDEX(V:V,$D$37-3)),"")</f>
        <v>#N/A</v>
      </c>
      <c r="W41" s="112"/>
      <c r="X41" s="112"/>
      <c r="Y41" s="112"/>
      <c r="Z41" s="112" t="e" cm="1">
        <f t="array" ref="Z41">IF($A$41="有効",(INDEX(Z:Z,$D$37-3)),"")</f>
        <v>#N/A</v>
      </c>
      <c r="AA41" s="112"/>
      <c r="AB41" s="112"/>
      <c r="AC41" s="112"/>
      <c r="AD41" s="112" t="e" cm="1">
        <f t="array" ref="AD41">IF($A$41="有効",(INDEX(AD:AD,$D$37-3)),"")</f>
        <v>#N/A</v>
      </c>
      <c r="AE41" s="112"/>
      <c r="AF41" s="112"/>
      <c r="AG41" s="112"/>
      <c r="AH41" s="112" t="e" cm="1">
        <f t="array" ref="AH41">IF($A$41="有効",(INDEX(AH:AH,$D$37-3)),"")</f>
        <v>#N/A</v>
      </c>
      <c r="AI41" s="112"/>
      <c r="AJ41" s="112"/>
      <c r="AK41" s="112"/>
      <c r="AL41" s="112" t="e" cm="1">
        <f t="array" ref="AL41">IF($A$41="有効",(INDEX(AL:AL,$D$37-3)),"")</f>
        <v>#N/A</v>
      </c>
      <c r="AM41" s="112"/>
      <c r="AN41" s="112"/>
      <c r="AO41" s="112"/>
      <c r="AP41" s="89"/>
    </row>
    <row r="42" spans="1:42" ht="20.25" hidden="1" customHeight="1" x14ac:dyDescent="0.15">
      <c r="A42" s="24" t="e">
        <f>IF(D37-4&gt;10,"有効","無効")</f>
        <v>#N/A</v>
      </c>
      <c r="B42" s="113" t="e" cm="1">
        <f t="array" ref="B42">IF($A$42="有効",(INDEX(B:B,$D$37-4)),"")</f>
        <v>#N/A</v>
      </c>
      <c r="C42" s="113"/>
      <c r="D42" s="114" t="e" cm="1">
        <f t="array" ref="D42">IF($A$42="有効",(INDEX(D:D,$D$37-4)),"")</f>
        <v>#N/A</v>
      </c>
      <c r="E42" s="114"/>
      <c r="F42" s="114"/>
      <c r="G42" s="114"/>
      <c r="H42" s="114"/>
      <c r="I42" s="114" t="e" cm="1">
        <f t="array" ref="I42">IF($A$42="有効",(INDEX(I:I,$D$37-4)),"")</f>
        <v>#N/A</v>
      </c>
      <c r="J42" s="114"/>
      <c r="K42" s="114"/>
      <c r="L42" s="114"/>
      <c r="M42" s="114"/>
      <c r="N42" s="112" t="e" cm="1">
        <f t="array" ref="N42">IF($A$42="有効",(INDEX(N:N,$D$37-4)),"")</f>
        <v>#N/A</v>
      </c>
      <c r="O42" s="112"/>
      <c r="P42" s="112"/>
      <c r="Q42" s="112"/>
      <c r="R42" s="112" t="e" cm="1">
        <f t="array" ref="R42">IF($A$42="有効",(INDEX(R:R,$D$37-4)),"")</f>
        <v>#N/A</v>
      </c>
      <c r="S42" s="112"/>
      <c r="T42" s="112"/>
      <c r="U42" s="112"/>
      <c r="V42" s="112" t="e" cm="1">
        <f t="array" ref="V42">IF($A$42="有効",(INDEX(V:V,$D$37-4)),"")</f>
        <v>#N/A</v>
      </c>
      <c r="W42" s="112"/>
      <c r="X42" s="112"/>
      <c r="Y42" s="112"/>
      <c r="Z42" s="112" t="e" cm="1">
        <f t="array" ref="Z42">IF($A$42="有効",(INDEX(Z:Z,$D$37-4)),"")</f>
        <v>#N/A</v>
      </c>
      <c r="AA42" s="112"/>
      <c r="AB42" s="112"/>
      <c r="AC42" s="112"/>
      <c r="AD42" s="112" t="e" cm="1">
        <f t="array" ref="AD42">IF($A$42="有効",(INDEX(AD:AD,$D$37-4)),"")</f>
        <v>#N/A</v>
      </c>
      <c r="AE42" s="112"/>
      <c r="AF42" s="112"/>
      <c r="AG42" s="112"/>
      <c r="AH42" s="112" t="e" cm="1">
        <f t="array" ref="AH42">IF($A$42="有効",(INDEX(AH:AH,$D$37-4)),"")</f>
        <v>#N/A</v>
      </c>
      <c r="AI42" s="112"/>
      <c r="AJ42" s="112"/>
      <c r="AK42" s="112"/>
      <c r="AL42" s="112" t="e" cm="1">
        <f t="array" ref="AL42">IF($A$42="有効",(INDEX(AL:AL,$D$37-4)),"")</f>
        <v>#N/A</v>
      </c>
      <c r="AM42" s="112"/>
      <c r="AN42" s="112"/>
      <c r="AO42" s="112"/>
      <c r="AP42" s="89"/>
    </row>
    <row r="43" spans="1:42" ht="20.25" hidden="1" customHeight="1" x14ac:dyDescent="0.15">
      <c r="A43" s="24" t="e">
        <f>IF(D37-5&gt;10,"有効","無効")</f>
        <v>#N/A</v>
      </c>
      <c r="B43" s="113" t="e" cm="1">
        <f t="array" ref="B43">IF($A$43="有効",(INDEX(B:B,$D$37-5)),"")</f>
        <v>#N/A</v>
      </c>
      <c r="C43" s="113"/>
      <c r="D43" s="114" t="e" cm="1">
        <f t="array" ref="D43">IF($A$43="有効",(INDEX(D:D,$D$37-5)),"")</f>
        <v>#N/A</v>
      </c>
      <c r="E43" s="114"/>
      <c r="F43" s="114"/>
      <c r="G43" s="114"/>
      <c r="H43" s="114"/>
      <c r="I43" s="114" t="e" cm="1">
        <f t="array" ref="I43">IF($A$43="有効",(INDEX(I:I,$D$37-5)),"")</f>
        <v>#N/A</v>
      </c>
      <c r="J43" s="114"/>
      <c r="K43" s="114"/>
      <c r="L43" s="114"/>
      <c r="M43" s="114"/>
      <c r="N43" s="112" t="e" cm="1">
        <f t="array" ref="N43">IF($A$43="有効",(INDEX(N:N,$D$37-5)),"")</f>
        <v>#N/A</v>
      </c>
      <c r="O43" s="112"/>
      <c r="P43" s="112"/>
      <c r="Q43" s="112"/>
      <c r="R43" s="112" t="e" cm="1">
        <f t="array" ref="R43">IF($A$43="有効",(INDEX(R:R,$D$37-5)),"")</f>
        <v>#N/A</v>
      </c>
      <c r="S43" s="112"/>
      <c r="T43" s="112"/>
      <c r="U43" s="112"/>
      <c r="V43" s="112" t="e" cm="1">
        <f t="array" ref="V43">IF($A$43="有効",(INDEX(V:V,$D$37-5)),"")</f>
        <v>#N/A</v>
      </c>
      <c r="W43" s="112"/>
      <c r="X43" s="112"/>
      <c r="Y43" s="112"/>
      <c r="Z43" s="112" t="e" cm="1">
        <f t="array" ref="Z43">IF($A$43="有効",(INDEX(Z:Z,$D$37-5)),"")</f>
        <v>#N/A</v>
      </c>
      <c r="AA43" s="112"/>
      <c r="AB43" s="112"/>
      <c r="AC43" s="112"/>
      <c r="AD43" s="112" t="e" cm="1">
        <f t="array" ref="AD43">IF($A$43="有効",(INDEX(AD:AD,$D$37-5)),"")</f>
        <v>#N/A</v>
      </c>
      <c r="AE43" s="112"/>
      <c r="AF43" s="112"/>
      <c r="AG43" s="112"/>
      <c r="AH43" s="112" t="e" cm="1">
        <f t="array" ref="AH43">IF($A$43="有効",(INDEX(AH:AH,$D$37-5)),"")</f>
        <v>#N/A</v>
      </c>
      <c r="AI43" s="112"/>
      <c r="AJ43" s="112"/>
      <c r="AK43" s="112"/>
      <c r="AL43" s="112" t="e" cm="1">
        <f t="array" ref="AL43">IF($A$43="有効",(INDEX(AL:AL,$D$37-5)),"")</f>
        <v>#N/A</v>
      </c>
      <c r="AM43" s="112"/>
      <c r="AN43" s="112"/>
      <c r="AO43" s="112"/>
    </row>
    <row r="44" spans="1:42" ht="20.25" hidden="1" customHeight="1" x14ac:dyDescent="0.15">
      <c r="D44" s="90"/>
      <c r="E44" s="90"/>
      <c r="F44" s="90"/>
      <c r="G44" s="90"/>
      <c r="H44" s="90"/>
      <c r="I44" s="90"/>
      <c r="J44" s="90"/>
      <c r="K44" s="90"/>
      <c r="L44" s="90"/>
      <c r="M44" s="90"/>
    </row>
    <row r="45" spans="1:42" ht="20.25" hidden="1" customHeight="1" thickBot="1" x14ac:dyDescent="0.2">
      <c r="B45" s="24" t="s">
        <v>259</v>
      </c>
      <c r="I45" s="136"/>
      <c r="J45" s="136"/>
      <c r="K45" s="136"/>
      <c r="L45" s="136"/>
      <c r="M45" s="136"/>
      <c r="R45" s="136"/>
      <c r="S45" s="136"/>
      <c r="T45" s="136"/>
      <c r="U45" s="136"/>
      <c r="V45" s="136"/>
    </row>
    <row r="46" spans="1:42" ht="20.25" hidden="1" customHeight="1" x14ac:dyDescent="0.15">
      <c r="B46" s="115" t="str">
        <f>E7</f>
        <v>#支払先名#</v>
      </c>
      <c r="C46" s="116"/>
      <c r="D46" s="116"/>
      <c r="E46" s="116"/>
      <c r="F46" s="116"/>
      <c r="G46" s="116"/>
      <c r="H46" s="116"/>
      <c r="I46" s="116"/>
      <c r="J46" s="116"/>
      <c r="K46" s="116"/>
      <c r="L46" s="116"/>
      <c r="M46" s="116"/>
      <c r="N46" s="116"/>
      <c r="O46" s="116"/>
      <c r="P46" s="116"/>
      <c r="Q46" s="117"/>
      <c r="S46" s="234"/>
      <c r="T46" s="234"/>
      <c r="U46" s="234"/>
    </row>
    <row r="47" spans="1:42" ht="20.25" hidden="1" customHeight="1" x14ac:dyDescent="0.15">
      <c r="B47" s="118" t="str">
        <f>SUBSTITUTE(B46,"工務_","")</f>
        <v>#支払先名#</v>
      </c>
      <c r="C47" s="119"/>
      <c r="D47" s="119"/>
      <c r="E47" s="119"/>
      <c r="F47" s="119"/>
      <c r="G47" s="119"/>
      <c r="H47" s="119"/>
      <c r="I47" s="119"/>
      <c r="J47" s="119"/>
      <c r="K47" s="119"/>
      <c r="L47" s="119"/>
      <c r="M47" s="119"/>
      <c r="N47" s="119"/>
      <c r="O47" s="119"/>
      <c r="P47" s="119"/>
      <c r="Q47" s="120"/>
    </row>
    <row r="48" spans="1:42" ht="20.25" hidden="1" customHeight="1" thickBot="1" x14ac:dyDescent="0.2">
      <c r="B48" s="121" t="str">
        <f>SUBSTITUTE(B47,"㈱","株式会社")</f>
        <v>#支払先名#</v>
      </c>
      <c r="C48" s="122"/>
      <c r="D48" s="122"/>
      <c r="E48" s="122"/>
      <c r="F48" s="122"/>
      <c r="G48" s="122"/>
      <c r="H48" s="122"/>
      <c r="I48" s="122"/>
      <c r="J48" s="122"/>
      <c r="K48" s="122"/>
      <c r="L48" s="122"/>
      <c r="M48" s="122"/>
      <c r="N48" s="122"/>
      <c r="O48" s="122"/>
      <c r="P48" s="122"/>
      <c r="Q48" s="123"/>
    </row>
    <row r="50" spans="2:4" ht="20.25" customHeight="1" x14ac:dyDescent="0.15">
      <c r="B50" s="68"/>
      <c r="C50"/>
      <c r="D50"/>
    </row>
  </sheetData>
  <sheetProtection selectLockedCells="1"/>
  <mergeCells count="280">
    <mergeCell ref="AL39:AO39"/>
    <mergeCell ref="O8:Q8"/>
    <mergeCell ref="R8:V8"/>
    <mergeCell ref="E8:N8"/>
    <mergeCell ref="B8:D8"/>
    <mergeCell ref="S46:U46"/>
    <mergeCell ref="R45:V45"/>
    <mergeCell ref="R28:U28"/>
    <mergeCell ref="V28:Y28"/>
    <mergeCell ref="B18:C18"/>
    <mergeCell ref="D18:H18"/>
    <mergeCell ref="N18:Q18"/>
    <mergeCell ref="R18:U18"/>
    <mergeCell ref="V18:Y18"/>
    <mergeCell ref="R34:U34"/>
    <mergeCell ref="B39:C39"/>
    <mergeCell ref="AH19:AK19"/>
    <mergeCell ref="AL19:AO19"/>
    <mergeCell ref="AH20:AK20"/>
    <mergeCell ref="AL20:AO20"/>
    <mergeCell ref="AH21:AK21"/>
    <mergeCell ref="AL21:AO21"/>
    <mergeCell ref="AO30:AP30"/>
    <mergeCell ref="AH25:AK25"/>
    <mergeCell ref="AL25:AO25"/>
    <mergeCell ref="AH26:AK26"/>
    <mergeCell ref="AL26:AO26"/>
    <mergeCell ref="AH27:AK27"/>
    <mergeCell ref="AL27:AO27"/>
    <mergeCell ref="AH22:AK22"/>
    <mergeCell ref="AL22:AO22"/>
    <mergeCell ref="AH23:AK23"/>
    <mergeCell ref="AL23:AO23"/>
    <mergeCell ref="AH24:AK24"/>
    <mergeCell ref="AL24:AO24"/>
    <mergeCell ref="AH28:AO28"/>
    <mergeCell ref="AO29:AP29"/>
    <mergeCell ref="Z25:AC25"/>
    <mergeCell ref="AD25:AG25"/>
    <mergeCell ref="Z26:AC26"/>
    <mergeCell ref="AD26:AG26"/>
    <mergeCell ref="Z12:AC12"/>
    <mergeCell ref="AD12:AG12"/>
    <mergeCell ref="Z13:AC13"/>
    <mergeCell ref="AD13:AG13"/>
    <mergeCell ref="Z14:AC14"/>
    <mergeCell ref="AD14:AG14"/>
    <mergeCell ref="Z15:AC15"/>
    <mergeCell ref="AD15:AG15"/>
    <mergeCell ref="Z24:AC24"/>
    <mergeCell ref="AD24:AG24"/>
    <mergeCell ref="Z23:AC23"/>
    <mergeCell ref="AD23:AG23"/>
    <mergeCell ref="Z20:AC20"/>
    <mergeCell ref="AD20:AG20"/>
    <mergeCell ref="Z21:AC21"/>
    <mergeCell ref="AD21:AG21"/>
    <mergeCell ref="Z22:AC22"/>
    <mergeCell ref="AD22:AG22"/>
    <mergeCell ref="Z16:AC16"/>
    <mergeCell ref="AD16:AG16"/>
    <mergeCell ref="Z17:AC17"/>
    <mergeCell ref="AH13:AK13"/>
    <mergeCell ref="AL13:AO13"/>
    <mergeCell ref="AH18:AK18"/>
    <mergeCell ref="AL18:AO18"/>
    <mergeCell ref="AH14:AK14"/>
    <mergeCell ref="AL14:AO14"/>
    <mergeCell ref="AH15:AK15"/>
    <mergeCell ref="AL15:AO15"/>
    <mergeCell ref="AH16:AK16"/>
    <mergeCell ref="AL16:AO16"/>
    <mergeCell ref="AH17:AK17"/>
    <mergeCell ref="AL17:AO17"/>
    <mergeCell ref="AD17:AG17"/>
    <mergeCell ref="Z18:AC18"/>
    <mergeCell ref="AD18:AG18"/>
    <mergeCell ref="Z19:AC19"/>
    <mergeCell ref="AD19:AG19"/>
    <mergeCell ref="B26:C26"/>
    <mergeCell ref="D26:H26"/>
    <mergeCell ref="N26:Q26"/>
    <mergeCell ref="R26:U26"/>
    <mergeCell ref="V26:Y26"/>
    <mergeCell ref="B25:C25"/>
    <mergeCell ref="D25:H25"/>
    <mergeCell ref="N25:Q25"/>
    <mergeCell ref="R25:U25"/>
    <mergeCell ref="V25:Y25"/>
    <mergeCell ref="B24:C24"/>
    <mergeCell ref="D24:H24"/>
    <mergeCell ref="N24:Q24"/>
    <mergeCell ref="R24:U24"/>
    <mergeCell ref="V24:Y24"/>
    <mergeCell ref="B23:C23"/>
    <mergeCell ref="D23:H23"/>
    <mergeCell ref="N23:Q23"/>
    <mergeCell ref="R23:U23"/>
    <mergeCell ref="V21:Y21"/>
    <mergeCell ref="I20:M20"/>
    <mergeCell ref="I21:M21"/>
    <mergeCell ref="Z28:AG28"/>
    <mergeCell ref="B27:C27"/>
    <mergeCell ref="D27:H27"/>
    <mergeCell ref="N27:Q27"/>
    <mergeCell ref="R27:U27"/>
    <mergeCell ref="V27:Y27"/>
    <mergeCell ref="Z27:AC27"/>
    <mergeCell ref="AD27:AG27"/>
    <mergeCell ref="V19:Y19"/>
    <mergeCell ref="V23:Y23"/>
    <mergeCell ref="B22:C22"/>
    <mergeCell ref="D22:H22"/>
    <mergeCell ref="N22:Q22"/>
    <mergeCell ref="R22:U22"/>
    <mergeCell ref="V22:Y22"/>
    <mergeCell ref="B20:C20"/>
    <mergeCell ref="D20:H20"/>
    <mergeCell ref="N20:Q20"/>
    <mergeCell ref="R20:U20"/>
    <mergeCell ref="V20:Y20"/>
    <mergeCell ref="B21:C21"/>
    <mergeCell ref="D21:H21"/>
    <mergeCell ref="N21:Q21"/>
    <mergeCell ref="R21:U21"/>
    <mergeCell ref="R9:V9"/>
    <mergeCell ref="AH10:AO10"/>
    <mergeCell ref="B12:C12"/>
    <mergeCell ref="D12:H12"/>
    <mergeCell ref="N12:Q12"/>
    <mergeCell ref="R12:U12"/>
    <mergeCell ref="V12:Y12"/>
    <mergeCell ref="R10:U10"/>
    <mergeCell ref="R11:U11"/>
    <mergeCell ref="V10:Y10"/>
    <mergeCell ref="V11:Y11"/>
    <mergeCell ref="Z10:AG10"/>
    <mergeCell ref="Z11:AC11"/>
    <mergeCell ref="AD11:AG11"/>
    <mergeCell ref="D11:H11"/>
    <mergeCell ref="D10:H10"/>
    <mergeCell ref="N11:Q11"/>
    <mergeCell ref="B11:C11"/>
    <mergeCell ref="N10:Q10"/>
    <mergeCell ref="AL11:AO11"/>
    <mergeCell ref="AH11:AK11"/>
    <mergeCell ref="AH12:AK12"/>
    <mergeCell ref="AL12:AO12"/>
    <mergeCell ref="R14:U14"/>
    <mergeCell ref="R6:V6"/>
    <mergeCell ref="B5:D5"/>
    <mergeCell ref="B6:D6"/>
    <mergeCell ref="O6:Q6"/>
    <mergeCell ref="B10:C10"/>
    <mergeCell ref="B3:D3"/>
    <mergeCell ref="B4:D4"/>
    <mergeCell ref="O5:Q5"/>
    <mergeCell ref="R5:AI5"/>
    <mergeCell ref="R3:AA3"/>
    <mergeCell ref="O3:Q3"/>
    <mergeCell ref="B7:D7"/>
    <mergeCell ref="E3:N3"/>
    <mergeCell ref="E5:N5"/>
    <mergeCell ref="E4:N4"/>
    <mergeCell ref="E6:N6"/>
    <mergeCell ref="O4:Q4"/>
    <mergeCell ref="R4:AI4"/>
    <mergeCell ref="I10:M10"/>
    <mergeCell ref="E7:N7"/>
    <mergeCell ref="O7:Q7"/>
    <mergeCell ref="R7:V7"/>
    <mergeCell ref="O9:Q9"/>
    <mergeCell ref="R19:U19"/>
    <mergeCell ref="AD34:AG34"/>
    <mergeCell ref="AH34:AK34"/>
    <mergeCell ref="AL34:AO34"/>
    <mergeCell ref="I24:M24"/>
    <mergeCell ref="I25:M25"/>
    <mergeCell ref="I26:M26"/>
    <mergeCell ref="I27:M27"/>
    <mergeCell ref="I11:M11"/>
    <mergeCell ref="I12:M12"/>
    <mergeCell ref="I13:M13"/>
    <mergeCell ref="I14:M14"/>
    <mergeCell ref="I15:M15"/>
    <mergeCell ref="I16:M16"/>
    <mergeCell ref="I17:M17"/>
    <mergeCell ref="I18:M18"/>
    <mergeCell ref="I19:M19"/>
    <mergeCell ref="N13:Q13"/>
    <mergeCell ref="R13:U13"/>
    <mergeCell ref="V13:Y13"/>
    <mergeCell ref="N15:Q15"/>
    <mergeCell ref="R15:U15"/>
    <mergeCell ref="V15:Y15"/>
    <mergeCell ref="N14:Q14"/>
    <mergeCell ref="D42:H42"/>
    <mergeCell ref="I42:M42"/>
    <mergeCell ref="V34:Y34"/>
    <mergeCell ref="Z34:AC34"/>
    <mergeCell ref="B13:C13"/>
    <mergeCell ref="D13:H13"/>
    <mergeCell ref="B15:C15"/>
    <mergeCell ref="D15:H15"/>
    <mergeCell ref="B14:C14"/>
    <mergeCell ref="D14:H14"/>
    <mergeCell ref="V14:Y14"/>
    <mergeCell ref="B17:C17"/>
    <mergeCell ref="D17:H17"/>
    <mergeCell ref="N17:Q17"/>
    <mergeCell ref="R17:U17"/>
    <mergeCell ref="V17:Y17"/>
    <mergeCell ref="B16:C16"/>
    <mergeCell ref="D16:H16"/>
    <mergeCell ref="N16:Q16"/>
    <mergeCell ref="R16:U16"/>
    <mergeCell ref="V16:Y16"/>
    <mergeCell ref="B19:C19"/>
    <mergeCell ref="D19:H19"/>
    <mergeCell ref="N19:Q19"/>
    <mergeCell ref="V43:Y43"/>
    <mergeCell ref="Z43:AC43"/>
    <mergeCell ref="AD43:AG43"/>
    <mergeCell ref="AH43:AK43"/>
    <mergeCell ref="B46:Q46"/>
    <mergeCell ref="B47:Q47"/>
    <mergeCell ref="B48:Q48"/>
    <mergeCell ref="B9:D9"/>
    <mergeCell ref="E9:N9"/>
    <mergeCell ref="B34:C34"/>
    <mergeCell ref="D34:H34"/>
    <mergeCell ref="I34:M34"/>
    <mergeCell ref="N34:Q34"/>
    <mergeCell ref="I22:M22"/>
    <mergeCell ref="I23:M23"/>
    <mergeCell ref="B28:Q28"/>
    <mergeCell ref="I45:M45"/>
    <mergeCell ref="D37:H37"/>
    <mergeCell ref="D39:H39"/>
    <mergeCell ref="I39:M39"/>
    <mergeCell ref="D40:H40"/>
    <mergeCell ref="I40:M40"/>
    <mergeCell ref="D41:H41"/>
    <mergeCell ref="I41:M41"/>
    <mergeCell ref="N39:Q39"/>
    <mergeCell ref="R39:U39"/>
    <mergeCell ref="V39:Y39"/>
    <mergeCell ref="Z39:AC39"/>
    <mergeCell ref="AD39:AG39"/>
    <mergeCell ref="AH39:AK39"/>
    <mergeCell ref="N40:Q40"/>
    <mergeCell ref="R40:U40"/>
    <mergeCell ref="V40:Y40"/>
    <mergeCell ref="Z40:AC40"/>
    <mergeCell ref="AD40:AG40"/>
    <mergeCell ref="AH40:AK40"/>
    <mergeCell ref="AL43:AO43"/>
    <mergeCell ref="B43:C43"/>
    <mergeCell ref="B41:C41"/>
    <mergeCell ref="B40:C40"/>
    <mergeCell ref="B42:C42"/>
    <mergeCell ref="AL40:AO40"/>
    <mergeCell ref="N41:Q41"/>
    <mergeCell ref="R41:U41"/>
    <mergeCell ref="V41:Y41"/>
    <mergeCell ref="Z41:AC41"/>
    <mergeCell ref="AD41:AG41"/>
    <mergeCell ref="AH41:AK41"/>
    <mergeCell ref="AL41:AO41"/>
    <mergeCell ref="N42:Q42"/>
    <mergeCell ref="R42:U42"/>
    <mergeCell ref="V42:Y42"/>
    <mergeCell ref="Z42:AC42"/>
    <mergeCell ref="AD42:AG42"/>
    <mergeCell ref="AH42:AK42"/>
    <mergeCell ref="AL42:AO42"/>
    <mergeCell ref="D43:H43"/>
    <mergeCell ref="I43:M43"/>
    <mergeCell ref="N43:Q43"/>
    <mergeCell ref="R43:U43"/>
  </mergeCells>
  <phoneticPr fontId="3"/>
  <conditionalFormatting sqref="R9:V9">
    <cfRule type="cellIs" dxfId="1" priority="1" operator="equal">
      <formula>"氏名を入力してください"</formula>
    </cfRule>
  </conditionalFormatting>
  <dataValidations count="1">
    <dataValidation type="list" allowBlank="1" showInputMessage="1" showErrorMessage="1" sqref="R8:V8" xr:uid="{E67DE29E-1BA1-48FE-99A7-DB83F05847B4}">
      <formula1>$AQ$24:$AQ$27</formula1>
    </dataValidation>
  </dataValidations>
  <pageMargins left="0.51181102362204722" right="0" top="0.74803149606299213" bottom="0" header="0.31496062992125984" footer="0"/>
  <pageSetup paperSize="9" scale="8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AX74"/>
  <sheetViews>
    <sheetView showGridLines="0" view="pageBreakPreview" zoomScaleNormal="100" zoomScaleSheetLayoutView="100" workbookViewId="0">
      <selection activeCell="U48" sqref="U48:AJ48"/>
    </sheetView>
  </sheetViews>
  <sheetFormatPr defaultColWidth="2.5" defaultRowHeight="13.5" outlineLevelCol="1" x14ac:dyDescent="0.15"/>
  <cols>
    <col min="1" max="1" width="7.75" style="2" customWidth="1"/>
    <col min="2" max="38" width="2.5" style="1" customWidth="1"/>
    <col min="39" max="39" width="0.75" style="1" hidden="1" customWidth="1"/>
    <col min="40" max="40" width="7.125" style="19" hidden="1" customWidth="1" outlineLevel="1"/>
    <col min="41" max="41" width="13.375" style="19" hidden="1" customWidth="1" outlineLevel="1"/>
    <col min="42" max="42" width="2.625" style="1" customWidth="1" collapsed="1"/>
    <col min="43" max="43" width="2.625" style="1" customWidth="1"/>
    <col min="44" max="44" width="37.625" style="2" customWidth="1"/>
    <col min="45" max="45" width="2.5" style="2" customWidth="1"/>
    <col min="46" max="47" width="2.5" style="1" customWidth="1"/>
    <col min="48" max="48" width="13.625" style="1" customWidth="1"/>
    <col min="49" max="49" width="34.125" style="1" customWidth="1"/>
    <col min="50" max="50" width="27.375" style="1" customWidth="1"/>
    <col min="51" max="79" width="2.5" style="1" customWidth="1"/>
    <col min="80" max="80" width="2.5" style="1"/>
    <col min="81" max="82" width="13.75" style="1" customWidth="1"/>
    <col min="83" max="119" width="2.5" style="1" customWidth="1"/>
    <col min="120" max="16384" width="2.5" style="1"/>
  </cols>
  <sheetData>
    <row r="1" spans="2:44" ht="6" customHeight="1" x14ac:dyDescent="0.15"/>
    <row r="2" spans="2:44" ht="14.25" x14ac:dyDescent="0.15">
      <c r="B2" s="249" t="s">
        <v>49</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50" t="s">
        <v>247</v>
      </c>
      <c r="AJ2" s="250"/>
      <c r="AK2" s="250"/>
      <c r="AL2" s="250"/>
      <c r="AN2" s="20" t="s">
        <v>1</v>
      </c>
      <c r="AO2" s="20">
        <f>出来高申請管理表!AR1</f>
        <v>1</v>
      </c>
      <c r="AQ2" s="16"/>
      <c r="AR2" s="3"/>
    </row>
    <row r="3" spans="2:44" ht="6" customHeight="1" x14ac:dyDescent="0.15">
      <c r="AN3" s="20" t="s">
        <v>2</v>
      </c>
      <c r="AO3" s="20">
        <f>出来高申請管理表!AR2</f>
        <v>8</v>
      </c>
    </row>
    <row r="4" spans="2:44" ht="12" customHeight="1" x14ac:dyDescent="0.15">
      <c r="M4" s="251" t="s">
        <v>50</v>
      </c>
      <c r="N4" s="251"/>
      <c r="O4" s="251"/>
      <c r="P4" s="251"/>
      <c r="Q4" s="251"/>
      <c r="R4" s="251"/>
      <c r="S4" s="251"/>
      <c r="T4" s="251"/>
      <c r="U4" s="251"/>
      <c r="V4" s="251"/>
      <c r="W4" s="251"/>
      <c r="X4" s="251"/>
      <c r="Y4" s="251"/>
      <c r="Z4" s="251"/>
      <c r="AA4" s="251"/>
      <c r="AB4" s="251"/>
      <c r="AC4" s="251"/>
      <c r="AN4" s="20" t="s">
        <v>6</v>
      </c>
      <c r="AO4" s="20">
        <f>出来高申請管理表!AR3</f>
        <v>0</v>
      </c>
    </row>
    <row r="5" spans="2:44" ht="12" customHeight="1" x14ac:dyDescent="0.15">
      <c r="M5" s="251"/>
      <c r="N5" s="251"/>
      <c r="O5" s="251"/>
      <c r="P5" s="251"/>
      <c r="Q5" s="251"/>
      <c r="R5" s="251"/>
      <c r="S5" s="251"/>
      <c r="T5" s="251"/>
      <c r="U5" s="251"/>
      <c r="V5" s="251"/>
      <c r="W5" s="251"/>
      <c r="X5" s="251"/>
      <c r="Y5" s="251"/>
      <c r="Z5" s="251"/>
      <c r="AA5" s="251"/>
      <c r="AB5" s="251"/>
      <c r="AC5" s="251"/>
      <c r="AN5" s="20" t="s">
        <v>51</v>
      </c>
      <c r="AO5" s="20">
        <f>出来高申請管理表!AR4</f>
        <v>0</v>
      </c>
    </row>
    <row r="6" spans="2:44" ht="15" customHeight="1" x14ac:dyDescent="0.15">
      <c r="B6" s="4" t="s">
        <v>52</v>
      </c>
      <c r="M6" s="5"/>
      <c r="N6" s="5"/>
      <c r="O6" s="5"/>
      <c r="P6" s="5"/>
      <c r="Q6" s="5"/>
      <c r="R6" s="5"/>
      <c r="S6" s="5"/>
      <c r="T6" s="5"/>
      <c r="U6" s="5"/>
      <c r="V6" s="5"/>
      <c r="W6" s="5"/>
      <c r="X6" s="5"/>
      <c r="Y6" s="5"/>
      <c r="Z6" s="5"/>
      <c r="AA6" s="5"/>
      <c r="AN6" s="22" t="s">
        <v>53</v>
      </c>
      <c r="AO6" s="22">
        <f>出来高申請管理表!AR5-1</f>
        <v>25</v>
      </c>
    </row>
    <row r="7" spans="2:44" ht="6" customHeight="1" x14ac:dyDescent="0.15">
      <c r="M7" s="5"/>
      <c r="N7" s="5"/>
      <c r="O7" s="5"/>
      <c r="P7" s="5"/>
      <c r="Q7" s="5"/>
      <c r="R7" s="5"/>
      <c r="S7" s="5"/>
      <c r="T7" s="41"/>
      <c r="U7" s="41"/>
      <c r="V7" s="41"/>
      <c r="W7" s="41"/>
      <c r="AN7" s="22" t="s">
        <v>1</v>
      </c>
      <c r="AO7" s="22">
        <f>IF(SUM(AO5,AO3,-1)&lt;AO3,AO3,SUM(AO5,AO3,-1))</f>
        <v>8</v>
      </c>
    </row>
    <row r="8" spans="2:44" ht="13.5" customHeight="1" x14ac:dyDescent="0.15">
      <c r="B8" s="6" t="s">
        <v>54</v>
      </c>
      <c r="G8" s="239" t="e">
        <f>出来高申請管理表!D34</f>
        <v>#N/A</v>
      </c>
      <c r="H8" s="239"/>
      <c r="I8" s="239"/>
      <c r="J8" s="239"/>
      <c r="K8" s="239"/>
      <c r="L8" s="239"/>
      <c r="M8" s="239"/>
      <c r="N8" s="239"/>
      <c r="O8" s="239"/>
      <c r="P8" s="239"/>
      <c r="Q8" s="239"/>
      <c r="R8" s="239"/>
      <c r="T8" s="41" t="s">
        <v>55</v>
      </c>
      <c r="U8" s="41"/>
      <c r="V8" s="41"/>
      <c r="W8" s="41"/>
      <c r="AN8" s="22" t="s">
        <v>56</v>
      </c>
      <c r="AO8" s="22">
        <f>SUM(AO2,AO3,-1)</f>
        <v>8</v>
      </c>
    </row>
    <row r="9" spans="2:44" ht="13.5" customHeight="1" x14ac:dyDescent="0.15">
      <c r="B9" s="7"/>
      <c r="C9" s="7"/>
      <c r="D9" s="7"/>
      <c r="E9" s="7"/>
      <c r="F9" s="7"/>
      <c r="G9" s="240"/>
      <c r="H9" s="240"/>
      <c r="I9" s="240"/>
      <c r="J9" s="240"/>
      <c r="K9" s="240"/>
      <c r="L9" s="240"/>
      <c r="M9" s="240"/>
      <c r="N9" s="240"/>
      <c r="O9" s="240"/>
      <c r="P9" s="240"/>
      <c r="Q9" s="240"/>
      <c r="R9" s="240"/>
    </row>
    <row r="10" spans="2:44" ht="13.5" customHeight="1" x14ac:dyDescent="0.15">
      <c r="B10" s="6" t="s">
        <v>57</v>
      </c>
      <c r="G10" s="252" t="str">
        <f>出来高申請管理表!E5</f>
        <v>#発注番号#</v>
      </c>
      <c r="H10" s="252"/>
      <c r="I10" s="252"/>
      <c r="J10" s="252"/>
      <c r="K10" s="252"/>
      <c r="L10" s="252"/>
      <c r="M10" s="252"/>
      <c r="N10" s="252"/>
      <c r="O10" s="252"/>
      <c r="P10" s="252"/>
      <c r="Q10" s="252"/>
      <c r="R10" s="252"/>
    </row>
    <row r="11" spans="2:44" ht="13.5" customHeight="1" x14ac:dyDescent="0.15">
      <c r="B11" s="7"/>
      <c r="C11" s="7"/>
      <c r="D11" s="7"/>
      <c r="E11" s="7"/>
      <c r="F11" s="7"/>
      <c r="G11" s="253"/>
      <c r="H11" s="253"/>
      <c r="I11" s="253"/>
      <c r="J11" s="253"/>
      <c r="K11" s="253"/>
      <c r="L11" s="253"/>
      <c r="M11" s="253"/>
      <c r="N11" s="253"/>
      <c r="O11" s="253"/>
      <c r="P11" s="253"/>
      <c r="Q11" s="253"/>
      <c r="R11" s="253"/>
    </row>
    <row r="12" spans="2:44" ht="13.5" customHeight="1" x14ac:dyDescent="0.15">
      <c r="B12" s="6" t="s">
        <v>58</v>
      </c>
      <c r="G12" s="252" t="str">
        <f>出来高申請管理表!R3</f>
        <v>#受注担当部門名#</v>
      </c>
      <c r="H12" s="252"/>
      <c r="I12" s="252"/>
      <c r="J12" s="252"/>
      <c r="K12" s="252"/>
      <c r="L12" s="252"/>
      <c r="M12" s="252"/>
      <c r="N12" s="252"/>
      <c r="O12" s="252"/>
      <c r="P12" s="252"/>
      <c r="Q12" s="252"/>
      <c r="R12" s="252"/>
      <c r="AK12" s="1" t="s">
        <v>59</v>
      </c>
    </row>
    <row r="13" spans="2:44" ht="13.5" customHeight="1" x14ac:dyDescent="0.15">
      <c r="B13" s="7"/>
      <c r="C13" s="7"/>
      <c r="D13" s="7"/>
      <c r="E13" s="7"/>
      <c r="F13" s="7"/>
      <c r="G13" s="253"/>
      <c r="H13" s="253"/>
      <c r="I13" s="253"/>
      <c r="J13" s="253"/>
      <c r="K13" s="253"/>
      <c r="L13" s="253"/>
      <c r="M13" s="253"/>
      <c r="N13" s="253"/>
      <c r="O13" s="253"/>
      <c r="P13" s="253"/>
      <c r="Q13" s="253"/>
      <c r="R13" s="253"/>
      <c r="T13" s="8"/>
      <c r="U13" s="8"/>
      <c r="V13" s="8"/>
      <c r="W13" s="8"/>
      <c r="X13" s="8"/>
      <c r="Y13" s="8"/>
      <c r="Z13" s="8"/>
      <c r="AA13" s="8"/>
      <c r="AB13" s="8"/>
      <c r="AC13" s="8"/>
      <c r="AD13" s="8"/>
      <c r="AE13" s="8"/>
      <c r="AF13" s="8"/>
      <c r="AG13" s="8"/>
      <c r="AH13" s="8"/>
      <c r="AI13" s="8"/>
      <c r="AJ13" s="8"/>
      <c r="AK13" s="8"/>
      <c r="AL13" s="8"/>
    </row>
    <row r="14" spans="2:44" ht="6" customHeight="1" x14ac:dyDescent="0.15"/>
    <row r="15" spans="2:44" ht="13.5" customHeight="1" x14ac:dyDescent="0.15">
      <c r="B15" s="281" t="s">
        <v>60</v>
      </c>
      <c r="C15" s="282"/>
      <c r="D15" s="285" t="str">
        <f>出来高申請管理表!E4</f>
        <v>#受注番号#</v>
      </c>
      <c r="E15" s="286"/>
      <c r="F15" s="286"/>
      <c r="G15" s="286"/>
      <c r="H15" s="286"/>
      <c r="I15" s="286"/>
      <c r="J15" s="287"/>
      <c r="K15" s="281" t="s">
        <v>61</v>
      </c>
      <c r="L15" s="282"/>
      <c r="M15" s="291" t="str">
        <f>出来高申請管理表!R5</f>
        <v>#商品名##規格#</v>
      </c>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3"/>
    </row>
    <row r="16" spans="2:44" ht="13.5" customHeight="1" x14ac:dyDescent="0.15">
      <c r="B16" s="279" t="s">
        <v>62</v>
      </c>
      <c r="C16" s="280"/>
      <c r="D16" s="288"/>
      <c r="E16" s="289"/>
      <c r="F16" s="289"/>
      <c r="G16" s="289"/>
      <c r="H16" s="289"/>
      <c r="I16" s="289"/>
      <c r="J16" s="290"/>
      <c r="K16" s="279" t="s">
        <v>63</v>
      </c>
      <c r="L16" s="280"/>
      <c r="M16" s="294"/>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6"/>
    </row>
    <row r="17" spans="2:40" ht="13.5" customHeight="1" x14ac:dyDescent="0.15">
      <c r="B17" s="281" t="s">
        <v>64</v>
      </c>
      <c r="C17" s="311"/>
      <c r="D17" s="311"/>
      <c r="E17" s="282"/>
      <c r="F17" s="305" t="e">
        <f>出来高申請管理表!N34</f>
        <v>#N/A</v>
      </c>
      <c r="G17" s="306"/>
      <c r="H17" s="306"/>
      <c r="I17" s="306"/>
      <c r="J17" s="306"/>
      <c r="K17" s="306"/>
      <c r="L17" s="307"/>
      <c r="M17" s="281" t="s">
        <v>65</v>
      </c>
      <c r="N17" s="282"/>
      <c r="O17" s="268">
        <f>出来高申請管理表!E3</f>
        <v>0</v>
      </c>
      <c r="P17" s="269"/>
      <c r="Q17" s="269"/>
      <c r="R17" s="269"/>
      <c r="S17" s="269"/>
      <c r="T17" s="269"/>
      <c r="U17" s="270"/>
      <c r="V17" s="283" t="s">
        <v>66</v>
      </c>
      <c r="W17" s="274" t="s">
        <v>67</v>
      </c>
      <c r="X17" s="268" t="str">
        <f>出来高申請管理表!E6</f>
        <v>#工期開始日#</v>
      </c>
      <c r="Y17" s="269"/>
      <c r="Z17" s="269"/>
      <c r="AA17" s="269"/>
      <c r="AB17" s="269"/>
      <c r="AC17" s="269"/>
      <c r="AD17" s="270"/>
      <c r="AE17" s="274" t="s">
        <v>68</v>
      </c>
      <c r="AF17" s="268" t="str">
        <f>出来高申請管理表!R6</f>
        <v>#工期終了日#</v>
      </c>
      <c r="AG17" s="269"/>
      <c r="AH17" s="269"/>
      <c r="AI17" s="269"/>
      <c r="AJ17" s="269"/>
      <c r="AK17" s="269"/>
      <c r="AL17" s="270"/>
    </row>
    <row r="18" spans="2:40" ht="13.5" customHeight="1" x14ac:dyDescent="0.15">
      <c r="B18" s="276" t="s">
        <v>69</v>
      </c>
      <c r="C18" s="277"/>
      <c r="D18" s="277"/>
      <c r="E18" s="278"/>
      <c r="F18" s="308"/>
      <c r="G18" s="309"/>
      <c r="H18" s="309"/>
      <c r="I18" s="309"/>
      <c r="J18" s="309"/>
      <c r="K18" s="309"/>
      <c r="L18" s="310"/>
      <c r="M18" s="279" t="s">
        <v>70</v>
      </c>
      <c r="N18" s="280"/>
      <c r="O18" s="271"/>
      <c r="P18" s="272"/>
      <c r="Q18" s="272"/>
      <c r="R18" s="272"/>
      <c r="S18" s="272"/>
      <c r="T18" s="272"/>
      <c r="U18" s="273"/>
      <c r="V18" s="284"/>
      <c r="W18" s="275"/>
      <c r="X18" s="271"/>
      <c r="Y18" s="272"/>
      <c r="Z18" s="272"/>
      <c r="AA18" s="272"/>
      <c r="AB18" s="272"/>
      <c r="AC18" s="272"/>
      <c r="AD18" s="273"/>
      <c r="AE18" s="275"/>
      <c r="AF18" s="271"/>
      <c r="AG18" s="272"/>
      <c r="AH18" s="272"/>
      <c r="AI18" s="272"/>
      <c r="AJ18" s="272"/>
      <c r="AK18" s="272"/>
      <c r="AL18" s="273"/>
    </row>
    <row r="19" spans="2:40" ht="6" customHeight="1" x14ac:dyDescent="0.15">
      <c r="B19" s="9"/>
      <c r="C19" s="9"/>
      <c r="D19" s="10"/>
      <c r="E19" s="10"/>
      <c r="F19" s="10"/>
      <c r="G19" s="10"/>
      <c r="H19" s="10"/>
      <c r="I19" s="10"/>
      <c r="J19" s="10"/>
      <c r="K19" s="11"/>
      <c r="L19" s="9"/>
      <c r="M19" s="10"/>
      <c r="N19" s="10"/>
      <c r="O19" s="10"/>
      <c r="P19" s="10"/>
      <c r="Q19" s="10"/>
      <c r="R19" s="10"/>
      <c r="S19" s="10"/>
      <c r="T19" s="9"/>
      <c r="U19" s="10"/>
      <c r="V19" s="10"/>
      <c r="W19" s="10"/>
      <c r="X19" s="10"/>
      <c r="Y19" s="10"/>
      <c r="Z19" s="10"/>
      <c r="AA19" s="10"/>
    </row>
    <row r="20" spans="2:40" ht="13.5" customHeight="1" x14ac:dyDescent="0.15">
      <c r="B20" s="254" t="s">
        <v>25</v>
      </c>
      <c r="C20" s="255"/>
      <c r="D20" s="256" t="s">
        <v>71</v>
      </c>
      <c r="E20" s="257"/>
      <c r="F20" s="257"/>
      <c r="G20" s="257"/>
      <c r="H20" s="257"/>
      <c r="I20" s="257"/>
      <c r="J20" s="257"/>
      <c r="K20" s="257"/>
      <c r="L20" s="257"/>
      <c r="M20" s="258"/>
      <c r="N20" s="259" t="s">
        <v>72</v>
      </c>
      <c r="O20" s="260"/>
      <c r="P20" s="260"/>
      <c r="Q20" s="260"/>
      <c r="R20" s="261"/>
      <c r="S20" s="256" t="s">
        <v>73</v>
      </c>
      <c r="T20" s="257"/>
      <c r="U20" s="257"/>
      <c r="V20" s="257"/>
      <c r="W20" s="257"/>
      <c r="X20" s="257"/>
      <c r="Y20" s="257"/>
      <c r="Z20" s="257"/>
      <c r="AB20" s="262" t="s">
        <v>74</v>
      </c>
      <c r="AC20" s="263"/>
      <c r="AD20" s="263"/>
      <c r="AE20" s="263"/>
      <c r="AF20" s="263"/>
      <c r="AG20" s="264"/>
      <c r="AH20" s="265">
        <f>AH21+AH22</f>
        <v>0</v>
      </c>
      <c r="AI20" s="266"/>
      <c r="AJ20" s="266"/>
      <c r="AK20" s="266"/>
      <c r="AL20" s="267"/>
    </row>
    <row r="21" spans="2:40" ht="13.5" customHeight="1" x14ac:dyDescent="0.15">
      <c r="B21" s="312" t="e">
        <f>出来高申請管理表!B34</f>
        <v>#N/A</v>
      </c>
      <c r="C21" s="313"/>
      <c r="D21" s="300" t="e">
        <f>出来高申請管理表!Z34</f>
        <v>#N/A</v>
      </c>
      <c r="E21" s="301"/>
      <c r="F21" s="301"/>
      <c r="G21" s="301"/>
      <c r="H21" s="301"/>
      <c r="I21" s="301"/>
      <c r="J21" s="301"/>
      <c r="K21" s="301"/>
      <c r="L21" s="301"/>
      <c r="M21" s="331"/>
      <c r="N21" s="297"/>
      <c r="O21" s="298"/>
      <c r="P21" s="298"/>
      <c r="Q21" s="298"/>
      <c r="R21" s="299"/>
      <c r="S21" s="300" t="e">
        <f>出来高申請管理表!AH34</f>
        <v>#N/A</v>
      </c>
      <c r="T21" s="301"/>
      <c r="U21" s="301"/>
      <c r="V21" s="301"/>
      <c r="W21" s="301"/>
      <c r="X21" s="301"/>
      <c r="Y21" s="301"/>
      <c r="Z21" s="301"/>
      <c r="AB21" s="316" t="s">
        <v>75</v>
      </c>
      <c r="AC21" s="317"/>
      <c r="AD21" s="317"/>
      <c r="AE21" s="317"/>
      <c r="AF21" s="317"/>
      <c r="AG21" s="318"/>
      <c r="AH21" s="322">
        <f>SUM(出来高申請管理表!R11:U27)</f>
        <v>0</v>
      </c>
      <c r="AI21" s="323"/>
      <c r="AJ21" s="323"/>
      <c r="AK21" s="323"/>
      <c r="AL21" s="324"/>
    </row>
    <row r="22" spans="2:40" ht="13.5" customHeight="1" x14ac:dyDescent="0.15">
      <c r="B22" s="314"/>
      <c r="C22" s="315"/>
      <c r="D22" s="325" t="e">
        <f>出来高申請管理表!AD34</f>
        <v>#N/A</v>
      </c>
      <c r="E22" s="326"/>
      <c r="F22" s="326"/>
      <c r="G22" s="326"/>
      <c r="H22" s="326"/>
      <c r="I22" s="326"/>
      <c r="J22" s="326"/>
      <c r="K22" s="326"/>
      <c r="L22" s="326"/>
      <c r="M22" s="327"/>
      <c r="N22" s="328" t="e">
        <f>出来高申請管理表!R34</f>
        <v>#N/A</v>
      </c>
      <c r="O22" s="329"/>
      <c r="P22" s="329"/>
      <c r="Q22" s="329"/>
      <c r="R22" s="330"/>
      <c r="S22" s="325" t="e">
        <f>出来高申請管理表!AL34</f>
        <v>#N/A</v>
      </c>
      <c r="T22" s="326"/>
      <c r="U22" s="326"/>
      <c r="V22" s="326"/>
      <c r="W22" s="326"/>
      <c r="X22" s="326"/>
      <c r="Y22" s="326"/>
      <c r="Z22" s="326"/>
      <c r="AB22" s="319" t="s">
        <v>76</v>
      </c>
      <c r="AC22" s="320"/>
      <c r="AD22" s="320"/>
      <c r="AE22" s="320"/>
      <c r="AF22" s="320"/>
      <c r="AG22" s="321"/>
      <c r="AH22" s="356">
        <f>SUM(出来高申請管理表!V11:Y27)</f>
        <v>0</v>
      </c>
      <c r="AI22" s="357"/>
      <c r="AJ22" s="357"/>
      <c r="AK22" s="357"/>
      <c r="AL22" s="358"/>
      <c r="AN22" s="17">
        <v>0</v>
      </c>
    </row>
    <row r="23" spans="2:40" ht="13.5" customHeight="1" x14ac:dyDescent="0.15">
      <c r="B23" s="84"/>
      <c r="C23" s="84"/>
      <c r="D23" s="301"/>
      <c r="E23" s="301"/>
      <c r="F23" s="301"/>
      <c r="G23" s="301"/>
      <c r="H23" s="301"/>
      <c r="I23" s="301"/>
      <c r="J23" s="301"/>
      <c r="K23" s="301"/>
      <c r="L23" s="301"/>
      <c r="M23" s="301"/>
      <c r="N23" s="298"/>
      <c r="O23" s="298"/>
      <c r="P23" s="298"/>
      <c r="Q23" s="298"/>
      <c r="R23" s="298"/>
      <c r="S23" s="301"/>
      <c r="T23" s="301"/>
      <c r="U23" s="301"/>
      <c r="V23" s="301"/>
      <c r="W23" s="301"/>
      <c r="X23" s="301"/>
      <c r="Y23" s="301"/>
      <c r="Z23" s="301"/>
      <c r="AB23" s="302" t="s">
        <v>77</v>
      </c>
      <c r="AC23" s="303"/>
      <c r="AD23" s="303"/>
      <c r="AE23" s="303"/>
      <c r="AF23" s="303"/>
      <c r="AG23" s="304"/>
      <c r="AH23" s="332" t="str">
        <f>IFERROR(AH21/F17,"")</f>
        <v/>
      </c>
      <c r="AI23" s="333"/>
      <c r="AJ23" s="333"/>
      <c r="AK23" s="333"/>
      <c r="AL23" s="334"/>
      <c r="AN23" s="17"/>
    </row>
    <row r="24" spans="2:40" ht="13.5" customHeight="1" x14ac:dyDescent="0.15">
      <c r="B24" s="85" t="s">
        <v>276</v>
      </c>
      <c r="C24" s="85"/>
      <c r="D24" s="85"/>
      <c r="E24" s="85"/>
      <c r="F24" s="85"/>
      <c r="G24" s="85"/>
      <c r="H24" s="111" t="s">
        <v>277</v>
      </c>
      <c r="I24" s="70"/>
      <c r="J24" s="70"/>
      <c r="K24" s="70"/>
      <c r="L24" s="70"/>
      <c r="M24" s="70"/>
      <c r="N24" s="86"/>
      <c r="O24" s="86"/>
      <c r="P24" s="86"/>
      <c r="Q24" s="86"/>
      <c r="R24" s="86"/>
      <c r="S24" s="70"/>
      <c r="T24" s="70"/>
      <c r="U24" s="70"/>
      <c r="V24" s="70"/>
      <c r="W24" s="70"/>
      <c r="X24" s="70"/>
      <c r="Y24" s="70"/>
      <c r="Z24" s="70"/>
      <c r="AB24" s="344"/>
      <c r="AC24" s="345"/>
      <c r="AD24" s="345"/>
      <c r="AE24" s="345"/>
      <c r="AF24" s="345"/>
      <c r="AG24" s="346"/>
      <c r="AH24" s="265"/>
      <c r="AI24" s="266"/>
      <c r="AJ24" s="266"/>
      <c r="AK24" s="266"/>
      <c r="AL24" s="267"/>
      <c r="AN24" s="17">
        <v>1</v>
      </c>
    </row>
    <row r="25" spans="2:40" ht="13.5" customHeight="1" x14ac:dyDescent="0.15">
      <c r="B25" s="254" t="s">
        <v>25</v>
      </c>
      <c r="C25" s="255"/>
      <c r="D25" s="256" t="s">
        <v>71</v>
      </c>
      <c r="E25" s="257"/>
      <c r="F25" s="257"/>
      <c r="G25" s="257"/>
      <c r="H25" s="257"/>
      <c r="I25" s="257"/>
      <c r="J25" s="257"/>
      <c r="K25" s="257"/>
      <c r="L25" s="257"/>
      <c r="M25" s="258"/>
      <c r="N25" s="259" t="s">
        <v>72</v>
      </c>
      <c r="O25" s="260"/>
      <c r="P25" s="260"/>
      <c r="Q25" s="260"/>
      <c r="R25" s="261"/>
      <c r="S25" s="256" t="s">
        <v>73</v>
      </c>
      <c r="T25" s="257"/>
      <c r="U25" s="257"/>
      <c r="V25" s="257"/>
      <c r="W25" s="257"/>
      <c r="X25" s="257"/>
      <c r="Y25" s="257"/>
      <c r="Z25" s="257"/>
      <c r="AB25" s="386"/>
      <c r="AC25" s="387"/>
      <c r="AD25" s="387"/>
      <c r="AE25" s="387"/>
      <c r="AF25" s="387"/>
      <c r="AG25" s="388"/>
      <c r="AH25" s="383"/>
      <c r="AI25" s="384"/>
      <c r="AJ25" s="384"/>
      <c r="AK25" s="384"/>
      <c r="AL25" s="385"/>
      <c r="AN25" s="17"/>
    </row>
    <row r="26" spans="2:40" ht="13.5" customHeight="1" thickBot="1" x14ac:dyDescent="0.2">
      <c r="B26" s="312" t="e">
        <f>出来高申請管理表!B39</f>
        <v>#N/A</v>
      </c>
      <c r="C26" s="313"/>
      <c r="D26" s="300" t="e">
        <f>出来高申請管理表!Z39</f>
        <v>#N/A</v>
      </c>
      <c r="E26" s="301"/>
      <c r="F26" s="301"/>
      <c r="G26" s="301"/>
      <c r="H26" s="301"/>
      <c r="I26" s="301"/>
      <c r="J26" s="301"/>
      <c r="K26" s="301"/>
      <c r="L26" s="301"/>
      <c r="M26" s="331"/>
      <c r="N26" s="297"/>
      <c r="O26" s="298"/>
      <c r="P26" s="298"/>
      <c r="Q26" s="298"/>
      <c r="R26" s="299"/>
      <c r="S26" s="300" t="e">
        <f>出来高申請管理表!AH39</f>
        <v>#N/A</v>
      </c>
      <c r="T26" s="301"/>
      <c r="U26" s="301"/>
      <c r="V26" s="301"/>
      <c r="W26" s="301"/>
      <c r="X26" s="301"/>
      <c r="Y26" s="301"/>
      <c r="Z26" s="301"/>
      <c r="AB26" s="347" t="s">
        <v>78</v>
      </c>
      <c r="AC26" s="348"/>
      <c r="AD26" s="348"/>
      <c r="AE26" s="348"/>
      <c r="AF26" s="348"/>
      <c r="AG26" s="349"/>
      <c r="AH26" s="335" t="e">
        <f>AH20-(出来高申請管理表!R34+出来高申請管理表!V34)</f>
        <v>#N/A</v>
      </c>
      <c r="AI26" s="336"/>
      <c r="AJ26" s="336"/>
      <c r="AK26" s="336"/>
      <c r="AL26" s="337"/>
      <c r="AN26" s="17">
        <v>2</v>
      </c>
    </row>
    <row r="27" spans="2:40" ht="13.5" customHeight="1" x14ac:dyDescent="0.15">
      <c r="B27" s="314"/>
      <c r="C27" s="315"/>
      <c r="D27" s="325" t="e">
        <f>出来高申請管理表!AD39</f>
        <v>#N/A</v>
      </c>
      <c r="E27" s="326"/>
      <c r="F27" s="326"/>
      <c r="G27" s="326"/>
      <c r="H27" s="326"/>
      <c r="I27" s="326"/>
      <c r="J27" s="326"/>
      <c r="K27" s="326"/>
      <c r="L27" s="326"/>
      <c r="M27" s="327"/>
      <c r="N27" s="328" t="e">
        <f>出来高申請管理表!R39</f>
        <v>#N/A</v>
      </c>
      <c r="O27" s="329"/>
      <c r="P27" s="329"/>
      <c r="Q27" s="329"/>
      <c r="R27" s="330"/>
      <c r="S27" s="325" t="e">
        <f>出来高申請管理表!AL39</f>
        <v>#N/A</v>
      </c>
      <c r="T27" s="326"/>
      <c r="U27" s="326"/>
      <c r="V27" s="326"/>
      <c r="W27" s="326"/>
      <c r="X27" s="326"/>
      <c r="Y27" s="326"/>
      <c r="Z27" s="326"/>
      <c r="AB27" s="338" t="s">
        <v>79</v>
      </c>
      <c r="AC27" s="339"/>
      <c r="AD27" s="339"/>
      <c r="AE27" s="339"/>
      <c r="AF27" s="339"/>
      <c r="AG27" s="340"/>
      <c r="AH27" s="341" t="e">
        <f>AH20-AH26</f>
        <v>#N/A</v>
      </c>
      <c r="AI27" s="342"/>
      <c r="AJ27" s="342"/>
      <c r="AK27" s="342"/>
      <c r="AL27" s="343"/>
      <c r="AN27" s="17"/>
    </row>
    <row r="28" spans="2:40" ht="13.5" customHeight="1" x14ac:dyDescent="0.15">
      <c r="B28" s="312" t="e">
        <f>出来高申請管理表!B40</f>
        <v>#N/A</v>
      </c>
      <c r="C28" s="313"/>
      <c r="D28" s="300" t="e">
        <f>出来高申請管理表!Z40</f>
        <v>#N/A</v>
      </c>
      <c r="E28" s="301"/>
      <c r="F28" s="301"/>
      <c r="G28" s="301"/>
      <c r="H28" s="301"/>
      <c r="I28" s="301"/>
      <c r="J28" s="301"/>
      <c r="K28" s="301"/>
      <c r="L28" s="301"/>
      <c r="M28" s="331"/>
      <c r="N28" s="297"/>
      <c r="O28" s="298"/>
      <c r="P28" s="298"/>
      <c r="Q28" s="298"/>
      <c r="R28" s="299"/>
      <c r="S28" s="300" t="e">
        <f>出来高申請管理表!AH40</f>
        <v>#N/A</v>
      </c>
      <c r="T28" s="301"/>
      <c r="U28" s="301"/>
      <c r="V28" s="301"/>
      <c r="W28" s="301"/>
      <c r="X28" s="301"/>
      <c r="Y28" s="301"/>
      <c r="Z28" s="301"/>
      <c r="AB28" s="350" t="s">
        <v>75</v>
      </c>
      <c r="AC28" s="317"/>
      <c r="AD28" s="317"/>
      <c r="AE28" s="317"/>
      <c r="AF28" s="317"/>
      <c r="AG28" s="318"/>
      <c r="AH28" s="322" t="e">
        <f>出来高申請管理表!R34</f>
        <v>#N/A</v>
      </c>
      <c r="AI28" s="323"/>
      <c r="AJ28" s="323"/>
      <c r="AK28" s="323"/>
      <c r="AL28" s="351"/>
      <c r="AN28" s="17">
        <v>3</v>
      </c>
    </row>
    <row r="29" spans="2:40" ht="13.5" customHeight="1" thickBot="1" x14ac:dyDescent="0.2">
      <c r="B29" s="314"/>
      <c r="C29" s="315"/>
      <c r="D29" s="325" t="e">
        <f>出来高申請管理表!AD40</f>
        <v>#N/A</v>
      </c>
      <c r="E29" s="326"/>
      <c r="F29" s="326"/>
      <c r="G29" s="326"/>
      <c r="H29" s="326"/>
      <c r="I29" s="326"/>
      <c r="J29" s="326"/>
      <c r="K29" s="326"/>
      <c r="L29" s="326"/>
      <c r="M29" s="327"/>
      <c r="N29" s="328" t="e">
        <f>出来高申請管理表!R40</f>
        <v>#N/A</v>
      </c>
      <c r="O29" s="329"/>
      <c r="P29" s="329"/>
      <c r="Q29" s="329"/>
      <c r="R29" s="330"/>
      <c r="S29" s="325" t="e">
        <f>出来高申請管理表!AL40</f>
        <v>#N/A</v>
      </c>
      <c r="T29" s="326"/>
      <c r="U29" s="326"/>
      <c r="V29" s="326"/>
      <c r="W29" s="326"/>
      <c r="X29" s="326"/>
      <c r="Y29" s="326"/>
      <c r="Z29" s="326"/>
      <c r="AB29" s="366" t="s">
        <v>76</v>
      </c>
      <c r="AC29" s="367"/>
      <c r="AD29" s="367"/>
      <c r="AE29" s="367"/>
      <c r="AF29" s="367"/>
      <c r="AG29" s="368"/>
      <c r="AH29" s="369" t="e">
        <f>出来高申請管理表!V34</f>
        <v>#N/A</v>
      </c>
      <c r="AI29" s="370"/>
      <c r="AJ29" s="370"/>
      <c r="AK29" s="370"/>
      <c r="AL29" s="371"/>
      <c r="AN29" s="17"/>
    </row>
    <row r="30" spans="2:40" ht="13.5" customHeight="1" x14ac:dyDescent="0.15">
      <c r="B30" s="312" t="e">
        <f>出来高申請管理表!B41</f>
        <v>#N/A</v>
      </c>
      <c r="C30" s="313"/>
      <c r="D30" s="300" t="e">
        <f>出来高申請管理表!Z41</f>
        <v>#N/A</v>
      </c>
      <c r="E30" s="301"/>
      <c r="F30" s="301"/>
      <c r="G30" s="301"/>
      <c r="H30" s="301"/>
      <c r="I30" s="301"/>
      <c r="J30" s="301"/>
      <c r="K30" s="301"/>
      <c r="L30" s="301"/>
      <c r="M30" s="331"/>
      <c r="N30" s="297"/>
      <c r="O30" s="298"/>
      <c r="P30" s="298"/>
      <c r="Q30" s="298"/>
      <c r="R30" s="299"/>
      <c r="S30" s="300" t="e">
        <f>出来高申請管理表!AH41</f>
        <v>#N/A</v>
      </c>
      <c r="T30" s="301"/>
      <c r="U30" s="301"/>
      <c r="V30" s="301"/>
      <c r="W30" s="301"/>
      <c r="X30" s="301"/>
      <c r="Y30" s="301"/>
      <c r="Z30" s="301"/>
      <c r="AB30" s="352"/>
      <c r="AC30" s="353"/>
      <c r="AD30" s="353"/>
      <c r="AE30" s="353"/>
      <c r="AF30" s="353"/>
      <c r="AG30" s="354"/>
      <c r="AH30" s="372"/>
      <c r="AI30" s="373"/>
      <c r="AJ30" s="373"/>
      <c r="AK30" s="373"/>
      <c r="AL30" s="374"/>
      <c r="AN30" s="17">
        <v>4</v>
      </c>
    </row>
    <row r="31" spans="2:40" ht="13.5" customHeight="1" x14ac:dyDescent="0.15">
      <c r="B31" s="314"/>
      <c r="C31" s="315"/>
      <c r="D31" s="325" t="e">
        <f>出来高申請管理表!AD41</f>
        <v>#N/A</v>
      </c>
      <c r="E31" s="326"/>
      <c r="F31" s="326"/>
      <c r="G31" s="326"/>
      <c r="H31" s="326"/>
      <c r="I31" s="326"/>
      <c r="J31" s="326"/>
      <c r="K31" s="326"/>
      <c r="L31" s="326"/>
      <c r="M31" s="327"/>
      <c r="N31" s="328" t="e">
        <f>出来高申請管理表!R41</f>
        <v>#N/A</v>
      </c>
      <c r="O31" s="329"/>
      <c r="P31" s="329"/>
      <c r="Q31" s="329"/>
      <c r="R31" s="330"/>
      <c r="S31" s="325" t="e">
        <f>出来高申請管理表!AL41</f>
        <v>#N/A</v>
      </c>
      <c r="T31" s="326"/>
      <c r="U31" s="326"/>
      <c r="V31" s="326"/>
      <c r="W31" s="326"/>
      <c r="X31" s="326"/>
      <c r="Y31" s="326"/>
      <c r="Z31" s="326"/>
      <c r="AB31" s="30"/>
      <c r="AH31" s="31"/>
      <c r="AL31" s="12"/>
      <c r="AN31" s="17"/>
    </row>
    <row r="32" spans="2:40" ht="13.5" customHeight="1" x14ac:dyDescent="0.15">
      <c r="B32" s="107"/>
      <c r="C32" s="107"/>
      <c r="D32" s="105"/>
      <c r="E32" s="105"/>
      <c r="F32" s="105"/>
      <c r="G32" s="105"/>
      <c r="H32" s="105"/>
      <c r="I32" s="105"/>
      <c r="J32" s="105"/>
      <c r="K32" s="105"/>
      <c r="L32" s="105"/>
      <c r="M32" s="105"/>
      <c r="N32" s="106"/>
      <c r="O32" s="106"/>
      <c r="P32" s="106"/>
      <c r="Q32" s="106"/>
      <c r="R32" s="106"/>
      <c r="S32" s="105"/>
      <c r="T32" s="105"/>
      <c r="U32" s="105"/>
      <c r="V32" s="105"/>
      <c r="W32" s="105"/>
      <c r="X32" s="105"/>
      <c r="Y32" s="105"/>
      <c r="Z32" s="105"/>
      <c r="AB32" s="246" t="s">
        <v>80</v>
      </c>
      <c r="AC32" s="247"/>
      <c r="AD32" s="247"/>
      <c r="AE32" s="247"/>
      <c r="AF32" s="247"/>
      <c r="AG32" s="248"/>
      <c r="AH32" s="242" t="e">
        <f>F17-AH21</f>
        <v>#N/A</v>
      </c>
      <c r="AI32" s="243"/>
      <c r="AJ32" s="243"/>
      <c r="AK32" s="243"/>
      <c r="AL32" s="244"/>
      <c r="AN32" s="17">
        <v>5</v>
      </c>
    </row>
    <row r="33" spans="2:50" ht="13.5" customHeight="1" x14ac:dyDescent="0.15">
      <c r="B33" s="73"/>
      <c r="C33" s="73"/>
      <c r="D33" s="74"/>
      <c r="E33" s="74"/>
      <c r="F33" s="74"/>
      <c r="G33" s="74"/>
      <c r="H33" s="74"/>
      <c r="I33" s="74"/>
      <c r="J33" s="74"/>
      <c r="K33" s="74"/>
      <c r="L33" s="74"/>
      <c r="M33" s="74"/>
      <c r="N33" s="75"/>
      <c r="O33" s="75"/>
      <c r="P33" s="75"/>
      <c r="Q33" s="75"/>
      <c r="R33" s="75"/>
      <c r="S33" s="74"/>
      <c r="T33" s="74"/>
      <c r="U33" s="74"/>
      <c r="V33" s="74"/>
      <c r="W33" s="74"/>
      <c r="X33" s="74"/>
      <c r="Y33" s="74"/>
      <c r="Z33" s="74"/>
    </row>
    <row r="34" spans="2:50" ht="13.5" customHeight="1" x14ac:dyDescent="0.15">
      <c r="B34" s="63"/>
      <c r="C34" s="63"/>
      <c r="D34" s="64"/>
      <c r="E34" s="64"/>
      <c r="F34" s="64"/>
      <c r="G34" s="64"/>
      <c r="H34" s="64"/>
      <c r="I34" s="64"/>
      <c r="J34" s="64"/>
      <c r="K34" s="64"/>
      <c r="L34" s="64"/>
      <c r="M34" s="64"/>
      <c r="N34" s="76"/>
      <c r="O34" s="76"/>
      <c r="P34" s="76"/>
      <c r="Q34" s="76"/>
      <c r="R34" s="76"/>
      <c r="S34" s="64"/>
      <c r="T34" s="64"/>
      <c r="U34" s="64"/>
      <c r="V34" s="64"/>
      <c r="W34" s="64"/>
      <c r="X34" s="64"/>
      <c r="Y34" s="64"/>
      <c r="Z34" s="64"/>
      <c r="AA34"/>
      <c r="AC34" s="60"/>
      <c r="AD34" s="60"/>
      <c r="AE34" s="60"/>
      <c r="AF34" s="60"/>
      <c r="AG34" s="60"/>
      <c r="AH34" s="60"/>
      <c r="AI34" s="60"/>
      <c r="AJ34" s="60"/>
      <c r="AK34" s="60"/>
      <c r="AL34" s="60"/>
    </row>
    <row r="35" spans="2:50" x14ac:dyDescent="0.15">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c r="AC35" s="60"/>
      <c r="AD35" s="60"/>
      <c r="AE35" s="60"/>
      <c r="AF35" s="60"/>
      <c r="AG35" s="60"/>
      <c r="AH35" s="60"/>
      <c r="AI35" s="60"/>
      <c r="AJ35" s="60"/>
      <c r="AK35" s="60"/>
      <c r="AL35" s="60"/>
    </row>
    <row r="36" spans="2:50" ht="10.5" customHeight="1" x14ac:dyDescent="0.15">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c r="AC36" s="60"/>
      <c r="AD36" s="60"/>
      <c r="AE36" s="60"/>
      <c r="AF36" s="60"/>
      <c r="AG36" s="60"/>
      <c r="AH36" s="60"/>
      <c r="AI36" s="60"/>
      <c r="AJ36" s="60"/>
      <c r="AK36" s="60"/>
      <c r="AL36" s="60"/>
    </row>
    <row r="37" spans="2:50" ht="6" customHeight="1" x14ac:dyDescent="0.15">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row>
    <row r="38" spans="2:50" ht="12" customHeight="1" x14ac:dyDescent="0.15">
      <c r="B38" s="14" t="s">
        <v>81</v>
      </c>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4" t="s">
        <v>81</v>
      </c>
    </row>
    <row r="39" spans="2:50" ht="14.25" customHeight="1" x14ac:dyDescent="0.15">
      <c r="B39" s="392" t="str">
        <f>出来高申請管理表!E8&amp;"　御中"</f>
        <v>#支払先正式名#　御中</v>
      </c>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2"/>
      <c r="AA39" s="392"/>
      <c r="AB39" s="392"/>
      <c r="AC39" s="392"/>
      <c r="AD39" s="392"/>
      <c r="AE39" s="46"/>
      <c r="AF39" s="46"/>
      <c r="AG39" s="46"/>
      <c r="AH39" s="241" t="s">
        <v>255</v>
      </c>
      <c r="AI39" s="241"/>
      <c r="AJ39" s="241"/>
      <c r="AK39" s="241"/>
      <c r="AL39" s="241"/>
      <c r="AQ39" s="16"/>
      <c r="AR39" s="3"/>
    </row>
    <row r="40" spans="2:50" ht="6" customHeight="1" x14ac:dyDescent="0.15"/>
    <row r="41" spans="2:50" ht="12" customHeight="1" x14ac:dyDescent="0.15">
      <c r="M41" s="361" t="s">
        <v>82</v>
      </c>
      <c r="N41" s="361"/>
      <c r="O41" s="361"/>
      <c r="P41" s="361"/>
      <c r="Q41" s="361"/>
      <c r="R41" s="361"/>
      <c r="S41" s="361"/>
      <c r="T41" s="361"/>
      <c r="U41" s="361"/>
      <c r="V41" s="361"/>
      <c r="W41" s="361"/>
      <c r="X41" s="361"/>
      <c r="Y41" s="361"/>
      <c r="Z41" s="361"/>
      <c r="AA41" s="361"/>
      <c r="AB41" s="55"/>
      <c r="AC41" s="55"/>
    </row>
    <row r="42" spans="2:50" ht="15" customHeight="1" x14ac:dyDescent="0.15">
      <c r="M42" s="361"/>
      <c r="N42" s="361"/>
      <c r="O42" s="361"/>
      <c r="P42" s="361"/>
      <c r="Q42" s="361"/>
      <c r="R42" s="361"/>
      <c r="S42" s="361"/>
      <c r="T42" s="361"/>
      <c r="U42" s="361"/>
      <c r="V42" s="361"/>
      <c r="W42" s="361"/>
      <c r="X42" s="361"/>
      <c r="Y42" s="361"/>
      <c r="Z42" s="361"/>
      <c r="AA42" s="361"/>
      <c r="AB42" s="55"/>
      <c r="AC42" s="55"/>
    </row>
    <row r="43" spans="2:50" ht="14.25" customHeight="1" x14ac:dyDescent="0.15">
      <c r="B43" s="46"/>
      <c r="M43" s="47"/>
      <c r="N43" s="47"/>
      <c r="O43" s="47"/>
      <c r="P43" s="47"/>
      <c r="Q43" s="47"/>
      <c r="R43" s="47"/>
      <c r="S43" s="47"/>
      <c r="T43" s="47"/>
      <c r="U43" s="47"/>
      <c r="V43" s="47"/>
      <c r="W43" s="47"/>
      <c r="X43" s="47"/>
      <c r="Y43" s="47"/>
      <c r="Z43" s="47"/>
      <c r="AA43" s="47"/>
    </row>
    <row r="44" spans="2:50" ht="6" customHeight="1" x14ac:dyDescent="0.15">
      <c r="M44" s="47"/>
      <c r="N44" s="47"/>
      <c r="O44" s="47"/>
      <c r="P44" s="47"/>
      <c r="Q44" s="47"/>
      <c r="R44" s="47"/>
      <c r="S44" s="47"/>
      <c r="T44" s="48"/>
      <c r="U44" s="48"/>
      <c r="V44" s="48"/>
      <c r="W44" s="48"/>
      <c r="AV44" s="52"/>
      <c r="AW44" s="52"/>
      <c r="AX44" s="52"/>
    </row>
    <row r="45" spans="2:50" ht="13.5" customHeight="1" x14ac:dyDescent="0.15">
      <c r="B45" s="1" t="s">
        <v>95</v>
      </c>
      <c r="G45" s="239" t="s">
        <v>280</v>
      </c>
      <c r="H45" s="239"/>
      <c r="I45" s="239"/>
      <c r="J45" s="239"/>
      <c r="K45" s="239"/>
      <c r="L45" s="239"/>
      <c r="M45" s="239"/>
      <c r="N45" s="239"/>
      <c r="O45" s="239"/>
      <c r="P45" s="239"/>
      <c r="Q45" s="239"/>
      <c r="R45" s="239"/>
      <c r="T45" s="48"/>
      <c r="U45" s="48"/>
      <c r="V45" s="48"/>
      <c r="W45" s="48"/>
      <c r="AV45" s="52"/>
      <c r="AW45" s="52"/>
      <c r="AX45" s="52"/>
    </row>
    <row r="46" spans="2:50" ht="13.5" customHeight="1" x14ac:dyDescent="0.15">
      <c r="B46" s="7"/>
      <c r="C46" s="7"/>
      <c r="D46" s="7"/>
      <c r="E46" s="7"/>
      <c r="F46" s="7"/>
      <c r="G46" s="240"/>
      <c r="H46" s="240"/>
      <c r="I46" s="240"/>
      <c r="J46" s="240"/>
      <c r="K46" s="240"/>
      <c r="L46" s="240"/>
      <c r="M46" s="240"/>
      <c r="N46" s="240"/>
      <c r="O46" s="240"/>
      <c r="P46" s="240"/>
      <c r="Q46" s="240"/>
      <c r="R46" s="240"/>
      <c r="U46" s="44"/>
      <c r="V46" s="44"/>
      <c r="W46" s="44"/>
      <c r="X46" s="44"/>
      <c r="Y46" s="44"/>
      <c r="Z46" s="44"/>
      <c r="AA46" s="44"/>
      <c r="AB46" s="44"/>
      <c r="AC46" s="44"/>
      <c r="AD46" s="44"/>
      <c r="AE46" s="44"/>
      <c r="AF46" s="44"/>
      <c r="AG46" s="44"/>
      <c r="AH46" s="44"/>
      <c r="AI46" s="44"/>
      <c r="AJ46" s="44"/>
      <c r="AK46" s="44"/>
      <c r="AL46" s="44"/>
      <c r="AV46" s="52"/>
      <c r="AW46" s="52"/>
      <c r="AX46" s="52"/>
    </row>
    <row r="47" spans="2:50" ht="14.25" customHeight="1" x14ac:dyDescent="0.15">
      <c r="B47" s="42"/>
      <c r="C47" s="42"/>
      <c r="D47" s="42"/>
      <c r="E47" s="42"/>
      <c r="F47" s="42"/>
      <c r="G47" s="66"/>
      <c r="H47" s="66"/>
      <c r="I47" s="66"/>
      <c r="J47" s="66"/>
      <c r="K47" s="66"/>
      <c r="L47" s="66"/>
      <c r="M47" s="66"/>
      <c r="N47" s="66"/>
      <c r="O47" s="66"/>
      <c r="P47" s="66"/>
      <c r="Q47" s="66"/>
      <c r="R47" s="66"/>
      <c r="U47" s="245" t="s">
        <v>92</v>
      </c>
      <c r="V47" s="245"/>
      <c r="W47" s="245"/>
      <c r="X47" s="245"/>
      <c r="Y47" s="44"/>
      <c r="Z47" s="44"/>
      <c r="AA47" s="44"/>
      <c r="AB47" s="44"/>
      <c r="AC47" s="44"/>
      <c r="AD47" s="44"/>
      <c r="AE47" s="44"/>
      <c r="AF47" s="44"/>
      <c r="AG47" s="44"/>
      <c r="AH47" s="44"/>
      <c r="AI47" s="44"/>
      <c r="AJ47" s="44"/>
      <c r="AK47" s="44"/>
      <c r="AL47" s="44"/>
      <c r="AV47" s="52"/>
      <c r="AW47" s="52"/>
      <c r="AX47" s="52"/>
    </row>
    <row r="48" spans="2:50" ht="14.25" customHeight="1" x14ac:dyDescent="0.15">
      <c r="B48" s="43"/>
      <c r="C48" s="43"/>
      <c r="D48" s="43"/>
      <c r="E48" s="43"/>
      <c r="F48" s="43"/>
      <c r="G48" s="65"/>
      <c r="H48" s="65"/>
      <c r="I48" s="65"/>
      <c r="J48" s="65"/>
      <c r="K48" s="65"/>
      <c r="L48" s="65"/>
      <c r="M48" s="65"/>
      <c r="N48" s="65"/>
      <c r="O48" s="65"/>
      <c r="P48" s="65"/>
      <c r="Q48" s="65"/>
      <c r="R48" s="65"/>
      <c r="U48" s="364" t="s">
        <v>283</v>
      </c>
      <c r="V48" s="364"/>
      <c r="W48" s="364"/>
      <c r="X48" s="364"/>
      <c r="Y48" s="364"/>
      <c r="Z48" s="364"/>
      <c r="AA48" s="364"/>
      <c r="AB48" s="364"/>
      <c r="AC48" s="364"/>
      <c r="AD48" s="364"/>
      <c r="AE48" s="364"/>
      <c r="AF48" s="364"/>
      <c r="AG48" s="364"/>
      <c r="AH48" s="364"/>
      <c r="AI48" s="364"/>
      <c r="AJ48" s="364"/>
      <c r="AK48" s="44"/>
      <c r="AL48" s="44"/>
      <c r="AV48" s="52"/>
      <c r="AW48" s="52"/>
      <c r="AX48" s="52"/>
    </row>
    <row r="49" spans="2:50" ht="14.25" customHeight="1" x14ac:dyDescent="0.15">
      <c r="B49" s="43"/>
      <c r="C49" s="43"/>
      <c r="D49" s="43"/>
      <c r="E49" s="43"/>
      <c r="F49" s="43"/>
      <c r="G49" s="65"/>
      <c r="H49" s="65"/>
      <c r="I49" s="65"/>
      <c r="J49" s="65"/>
      <c r="K49" s="65"/>
      <c r="L49" s="65"/>
      <c r="M49" s="65"/>
      <c r="N49" s="65"/>
      <c r="O49" s="65"/>
      <c r="P49" s="65"/>
      <c r="Q49" s="65"/>
      <c r="R49" s="65"/>
      <c r="U49" s="364" t="e">
        <f>VLOOKUP(出来高申請管理表!R3,部署ﾃﾞｰﾀﾍﾞｰｽ!$B$2:$H$69,5,FALSE)</f>
        <v>#N/A</v>
      </c>
      <c r="V49" s="364"/>
      <c r="W49" s="364"/>
      <c r="X49" s="364"/>
      <c r="Y49" s="364"/>
      <c r="Z49" s="364"/>
      <c r="AA49" s="364"/>
      <c r="AB49" s="364"/>
      <c r="AC49" s="364"/>
      <c r="AD49" s="364"/>
      <c r="AE49" s="364"/>
      <c r="AF49" s="364"/>
      <c r="AG49" s="364"/>
      <c r="AH49" s="364"/>
      <c r="AI49" s="364"/>
      <c r="AJ49" s="364"/>
      <c r="AK49" s="44"/>
      <c r="AL49" s="44"/>
      <c r="AV49" s="52"/>
      <c r="AW49" s="52"/>
      <c r="AX49" s="52"/>
    </row>
    <row r="50" spans="2:50" ht="14.25" customHeight="1" x14ac:dyDescent="0.15">
      <c r="B50" s="43"/>
      <c r="C50" s="43"/>
      <c r="D50" s="43"/>
      <c r="E50" s="43"/>
      <c r="F50" s="43"/>
      <c r="G50" s="65"/>
      <c r="H50" s="65"/>
      <c r="I50" s="65"/>
      <c r="J50" s="65"/>
      <c r="K50" s="65"/>
      <c r="L50" s="65"/>
      <c r="M50" s="65"/>
      <c r="N50" s="65"/>
      <c r="O50" s="65"/>
      <c r="P50" s="65"/>
      <c r="Q50" s="65"/>
      <c r="R50" s="65"/>
      <c r="T50" s="43"/>
      <c r="U50" s="362" t="e">
        <f>VLOOKUP(出来高申請管理表!R3,部署ﾃﾞｰﾀﾍﾞｰｽ!$B$2:$H$69,6,FALSE)</f>
        <v>#N/A</v>
      </c>
      <c r="V50" s="362"/>
      <c r="W50" s="362"/>
      <c r="X50" s="362"/>
      <c r="Y50" s="362"/>
      <c r="Z50" s="362"/>
      <c r="AA50" s="362"/>
      <c r="AB50" s="362"/>
      <c r="AC50" s="362"/>
      <c r="AD50" s="362"/>
      <c r="AE50" s="362"/>
      <c r="AF50" s="362"/>
      <c r="AG50" s="362"/>
      <c r="AH50" s="44"/>
      <c r="AI50" s="365"/>
      <c r="AJ50" s="365"/>
      <c r="AK50" s="44"/>
      <c r="AL50" s="44"/>
      <c r="AV50" s="52"/>
      <c r="AW50" s="52"/>
      <c r="AX50" s="52"/>
    </row>
    <row r="51" spans="2:50" ht="14.25" customHeight="1" x14ac:dyDescent="0.15">
      <c r="B51" s="43"/>
      <c r="C51" s="43"/>
      <c r="D51" s="43"/>
      <c r="E51" s="43"/>
      <c r="F51" s="43"/>
      <c r="G51" s="43"/>
      <c r="H51" s="67"/>
      <c r="I51" s="49"/>
      <c r="J51" s="49"/>
      <c r="K51" s="49"/>
      <c r="L51" s="49"/>
      <c r="M51" s="49"/>
      <c r="N51" s="49"/>
      <c r="O51" s="49"/>
      <c r="P51" s="49"/>
      <c r="Q51" s="49"/>
      <c r="R51" s="49"/>
      <c r="U51" s="364" t="str">
        <f>出来高申請管理表!R8</f>
        <v>所長</v>
      </c>
      <c r="V51" s="364"/>
      <c r="W51" s="364"/>
      <c r="X51" s="375" t="str">
        <f>IF(出来高申請管理表!R9=0,"",出来高申請管理表!R9)</f>
        <v/>
      </c>
      <c r="Y51" s="375"/>
      <c r="Z51" s="375"/>
      <c r="AA51" s="375"/>
      <c r="AB51" s="375"/>
      <c r="AC51" s="375"/>
      <c r="AD51" s="375"/>
      <c r="AE51" s="375"/>
      <c r="AF51" s="375"/>
      <c r="AG51" s="375"/>
      <c r="AH51" s="375"/>
      <c r="AI51" s="365" t="s">
        <v>238</v>
      </c>
      <c r="AJ51" s="365"/>
      <c r="AK51" s="44"/>
      <c r="AL51" s="44"/>
      <c r="AV51" s="52"/>
      <c r="AW51" s="52"/>
      <c r="AX51" s="52"/>
    </row>
    <row r="52" spans="2:50" ht="13.5" customHeight="1" x14ac:dyDescent="0.15">
      <c r="B52" s="363"/>
      <c r="C52" s="363"/>
      <c r="D52" s="45"/>
      <c r="E52" s="45"/>
      <c r="F52" s="45"/>
      <c r="G52" s="45"/>
      <c r="H52" s="45"/>
      <c r="I52" s="45"/>
      <c r="J52" s="45"/>
      <c r="K52" s="45"/>
      <c r="L52" s="45"/>
      <c r="M52" s="45"/>
      <c r="N52" s="45"/>
      <c r="O52" s="45"/>
      <c r="P52" s="45"/>
      <c r="Q52" s="45"/>
      <c r="R52" s="45"/>
      <c r="S52" s="45"/>
      <c r="T52" s="45"/>
      <c r="U52" s="44"/>
      <c r="V52" s="44"/>
      <c r="W52" s="44"/>
      <c r="X52" s="44"/>
      <c r="Y52" s="44"/>
      <c r="Z52" s="44"/>
      <c r="AA52" s="44"/>
      <c r="AB52" s="44"/>
      <c r="AC52" s="44"/>
      <c r="AD52" s="44"/>
      <c r="AE52" s="44"/>
      <c r="AF52" s="44"/>
      <c r="AG52" s="44"/>
      <c r="AH52" s="44"/>
      <c r="AI52" s="44"/>
      <c r="AJ52" s="44"/>
      <c r="AK52" s="44"/>
      <c r="AL52" s="44"/>
      <c r="AV52" s="52"/>
      <c r="AW52" s="52"/>
      <c r="AX52" s="52"/>
    </row>
    <row r="53" spans="2:50" ht="13.5" customHeight="1" x14ac:dyDescent="0.15">
      <c r="B53" s="363"/>
      <c r="C53" s="363"/>
      <c r="D53" s="45"/>
      <c r="E53" s="45"/>
      <c r="F53" s="45"/>
      <c r="G53" s="45"/>
      <c r="H53" s="45"/>
      <c r="I53" s="45"/>
      <c r="J53" s="45"/>
      <c r="K53" s="45"/>
      <c r="L53" s="45"/>
      <c r="M53" s="45"/>
      <c r="N53" s="45"/>
      <c r="O53" s="45"/>
      <c r="P53" s="45"/>
      <c r="Q53" s="45"/>
      <c r="R53" s="45"/>
      <c r="S53" s="45"/>
      <c r="T53" s="45"/>
      <c r="U53" s="44"/>
      <c r="V53" s="44"/>
      <c r="W53" s="44"/>
      <c r="X53" s="44"/>
      <c r="Y53" s="44"/>
      <c r="Z53" s="44"/>
      <c r="AA53" s="44"/>
      <c r="AB53" s="44"/>
      <c r="AC53" s="44"/>
      <c r="AD53" s="44"/>
      <c r="AE53" s="44"/>
      <c r="AF53" s="44"/>
      <c r="AG53" s="44"/>
      <c r="AH53" s="44"/>
      <c r="AI53" s="44"/>
      <c r="AJ53" s="44"/>
      <c r="AK53" s="44"/>
      <c r="AL53" s="44"/>
      <c r="AV53" s="52"/>
      <c r="AW53" s="52"/>
      <c r="AX53" s="52"/>
    </row>
    <row r="54" spans="2:50" ht="13.5" customHeight="1" x14ac:dyDescent="0.15">
      <c r="B54" s="49"/>
      <c r="C54" s="49"/>
      <c r="D54" s="49"/>
      <c r="E54" s="49"/>
      <c r="F54" s="49"/>
      <c r="G54" s="49"/>
      <c r="H54" s="49"/>
      <c r="I54" s="49"/>
      <c r="J54" s="49"/>
      <c r="K54" s="49"/>
      <c r="L54" s="49"/>
      <c r="M54" s="49"/>
      <c r="N54" s="49"/>
      <c r="O54" s="49"/>
      <c r="P54" s="49"/>
      <c r="Q54" s="49"/>
      <c r="R54" s="49"/>
      <c r="S54" s="49"/>
      <c r="T54" s="49"/>
      <c r="U54" s="44"/>
      <c r="V54" s="44"/>
      <c r="W54" s="44"/>
      <c r="X54" s="44"/>
      <c r="Y54" s="44"/>
      <c r="Z54" s="44"/>
      <c r="AA54" s="44"/>
      <c r="AB54" s="44"/>
      <c r="AC54" s="44"/>
      <c r="AD54" s="44"/>
      <c r="AE54" s="44"/>
      <c r="AF54" s="44"/>
      <c r="AG54" s="44"/>
      <c r="AH54" s="44"/>
      <c r="AI54" s="44"/>
      <c r="AJ54" s="44"/>
      <c r="AK54" s="44"/>
      <c r="AL54" s="44"/>
      <c r="AV54" s="52"/>
      <c r="AW54" s="52"/>
      <c r="AX54" s="52"/>
    </row>
    <row r="55" spans="2:50" ht="13.5" customHeight="1" x14ac:dyDescent="0.15">
      <c r="B55" s="359" t="s">
        <v>93</v>
      </c>
      <c r="C55" s="359"/>
      <c r="D55" s="359"/>
      <c r="E55" s="359"/>
      <c r="F55" s="359"/>
      <c r="G55" s="49"/>
      <c r="H55" s="389" t="str">
        <f>出来高申請管理表!R5</f>
        <v>#商品名##規格#</v>
      </c>
      <c r="I55" s="389"/>
      <c r="J55" s="389"/>
      <c r="K55" s="389"/>
      <c r="L55" s="389"/>
      <c r="M55" s="389"/>
      <c r="N55" s="389"/>
      <c r="O55" s="389"/>
      <c r="P55" s="389"/>
      <c r="Q55" s="389"/>
      <c r="R55" s="389"/>
      <c r="S55" s="389"/>
      <c r="T55" s="389"/>
      <c r="U55" s="389"/>
      <c r="V55" s="389"/>
      <c r="W55" s="389"/>
      <c r="X55" s="389"/>
      <c r="Y55" s="389"/>
      <c r="Z55" s="389"/>
      <c r="AA55" s="389"/>
      <c r="AB55" s="389"/>
      <c r="AC55" s="389"/>
      <c r="AD55" s="389"/>
      <c r="AE55" s="389"/>
      <c r="AF55" s="389"/>
      <c r="AG55" s="389"/>
      <c r="AH55" s="389"/>
      <c r="AI55" s="389"/>
      <c r="AJ55" s="49"/>
      <c r="AK55" s="49"/>
      <c r="AL55" s="49"/>
      <c r="AV55" s="52"/>
      <c r="AW55" s="52"/>
      <c r="AX55" s="52"/>
    </row>
    <row r="56" spans="2:50" ht="6" customHeight="1" x14ac:dyDescent="0.15">
      <c r="B56" s="360"/>
      <c r="C56" s="360"/>
      <c r="D56" s="360"/>
      <c r="E56" s="360"/>
      <c r="F56" s="360"/>
      <c r="G56" s="54"/>
      <c r="H56" s="390"/>
      <c r="I56" s="390"/>
      <c r="J56" s="390"/>
      <c r="K56" s="390"/>
      <c r="L56" s="390"/>
      <c r="M56" s="390"/>
      <c r="N56" s="390"/>
      <c r="O56" s="390"/>
      <c r="P56" s="390"/>
      <c r="Q56" s="390"/>
      <c r="R56" s="390"/>
      <c r="S56" s="390"/>
      <c r="T56" s="390"/>
      <c r="U56" s="390"/>
      <c r="V56" s="390"/>
      <c r="W56" s="390"/>
      <c r="X56" s="390"/>
      <c r="Y56" s="390"/>
      <c r="Z56" s="390"/>
      <c r="AA56" s="390"/>
      <c r="AB56" s="390"/>
      <c r="AC56" s="390"/>
      <c r="AD56" s="390"/>
      <c r="AE56" s="390"/>
      <c r="AF56" s="390"/>
      <c r="AG56" s="390"/>
      <c r="AH56" s="390"/>
      <c r="AI56" s="390"/>
      <c r="AJ56" s="49"/>
      <c r="AK56" s="49"/>
      <c r="AL56" s="49"/>
      <c r="AV56" s="52"/>
      <c r="AW56" s="52"/>
      <c r="AX56" s="52"/>
    </row>
    <row r="57" spans="2:50" ht="13.5" customHeight="1" x14ac:dyDescent="0.15">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49"/>
      <c r="AE57" s="49"/>
      <c r="AF57" s="49"/>
      <c r="AG57" s="49"/>
      <c r="AH57" s="49"/>
      <c r="AI57" s="49"/>
      <c r="AJ57" s="49"/>
      <c r="AK57" s="49"/>
      <c r="AL57" s="49"/>
      <c r="AV57" s="52"/>
      <c r="AW57" s="52"/>
      <c r="AX57" s="51"/>
    </row>
    <row r="58" spans="2:50" ht="13.5" customHeight="1" x14ac:dyDescent="0.15">
      <c r="D58" s="1" t="s">
        <v>20</v>
      </c>
      <c r="K58" s="1" t="s">
        <v>244</v>
      </c>
      <c r="M58" s="378" t="str">
        <f>G10</f>
        <v>#発注番号#</v>
      </c>
      <c r="N58" s="379"/>
      <c r="O58" s="379"/>
      <c r="P58" s="379"/>
      <c r="Q58" s="379"/>
      <c r="R58" s="379"/>
      <c r="S58" s="379"/>
      <c r="T58" s="379"/>
      <c r="U58" s="379"/>
      <c r="V58" s="379"/>
      <c r="W58" s="379"/>
      <c r="AV58" s="52"/>
      <c r="AW58" s="52"/>
      <c r="AX58" s="52"/>
    </row>
    <row r="59" spans="2:50" ht="13.5" customHeight="1" x14ac:dyDescent="0.15">
      <c r="D59" s="1" t="s">
        <v>245</v>
      </c>
      <c r="K59" s="1" t="s">
        <v>244</v>
      </c>
      <c r="M59" s="380" t="e">
        <f>G8</f>
        <v>#N/A</v>
      </c>
      <c r="N59" s="380"/>
      <c r="O59" s="380"/>
      <c r="P59" s="380"/>
      <c r="Q59" s="380"/>
      <c r="R59" s="380"/>
      <c r="S59" s="380"/>
      <c r="T59" s="380"/>
      <c r="U59" s="380"/>
      <c r="V59" s="380"/>
      <c r="W59" s="380"/>
      <c r="AV59" s="52"/>
      <c r="AW59" s="52"/>
      <c r="AX59" s="52"/>
    </row>
    <row r="60" spans="2:50" ht="13.5" customHeight="1" x14ac:dyDescent="0.15">
      <c r="B60" s="376"/>
      <c r="C60" s="376"/>
      <c r="D60" s="391" t="s">
        <v>30</v>
      </c>
      <c r="E60" s="391"/>
      <c r="F60" s="391"/>
      <c r="G60" s="391"/>
      <c r="H60" s="391"/>
      <c r="I60" s="391"/>
      <c r="J60" s="391"/>
      <c r="K60" s="78" t="s">
        <v>244</v>
      </c>
      <c r="L60" s="78"/>
      <c r="M60" s="391" t="e">
        <f>出来高申請管理表!Z34</f>
        <v>#N/A</v>
      </c>
      <c r="N60" s="391"/>
      <c r="O60" s="391"/>
      <c r="P60" s="391"/>
      <c r="Q60" s="391"/>
      <c r="R60" s="391"/>
      <c r="S60" s="391"/>
      <c r="T60" s="391"/>
      <c r="U60" s="391"/>
      <c r="V60" s="391"/>
      <c r="W60" s="78"/>
      <c r="X60" s="78"/>
      <c r="Y60" s="78"/>
      <c r="Z60" s="78"/>
      <c r="AA60" s="43"/>
      <c r="AB60" s="377"/>
      <c r="AC60" s="377"/>
      <c r="AD60" s="377"/>
      <c r="AE60" s="377"/>
      <c r="AF60" s="377"/>
      <c r="AG60" s="377"/>
      <c r="AH60" s="381"/>
      <c r="AI60" s="381"/>
      <c r="AJ60" s="381"/>
      <c r="AK60" s="381"/>
      <c r="AL60" s="381"/>
    </row>
    <row r="61" spans="2:50" ht="13.5" customHeight="1" x14ac:dyDescent="0.15">
      <c r="B61" s="83"/>
      <c r="C61" s="83"/>
      <c r="D61" s="83"/>
      <c r="E61" s="83"/>
      <c r="F61" s="83"/>
      <c r="G61" s="83"/>
      <c r="H61" s="83"/>
      <c r="I61" s="83"/>
      <c r="J61" s="83"/>
      <c r="K61" s="83"/>
      <c r="L61" s="83"/>
      <c r="M61" s="382" t="e">
        <f>出来高申請管理表!AD34</f>
        <v>#N/A</v>
      </c>
      <c r="N61" s="382"/>
      <c r="O61" s="382"/>
      <c r="P61" s="382"/>
      <c r="Q61" s="382"/>
      <c r="R61" s="382"/>
      <c r="S61" s="382"/>
      <c r="T61" s="382"/>
      <c r="U61" s="382"/>
      <c r="V61" s="382"/>
      <c r="W61" s="83"/>
      <c r="X61" s="83"/>
      <c r="Y61" s="83"/>
      <c r="Z61" s="83"/>
      <c r="AA61" s="83"/>
      <c r="AB61" s="83"/>
      <c r="AC61" s="83"/>
      <c r="AD61" s="83"/>
      <c r="AE61" s="83"/>
      <c r="AF61" s="83"/>
      <c r="AG61" s="83"/>
      <c r="AH61" s="83"/>
      <c r="AI61" s="83"/>
      <c r="AJ61" s="83"/>
      <c r="AK61" s="83"/>
      <c r="AL61" s="83"/>
    </row>
    <row r="62" spans="2:50" ht="13.5" customHeight="1" x14ac:dyDescent="0.15">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row>
    <row r="63" spans="2:50" ht="13.5" customHeight="1" x14ac:dyDescent="0.15">
      <c r="B63" s="79"/>
      <c r="C63" s="80"/>
      <c r="D63" s="79"/>
      <c r="E63" s="79"/>
      <c r="F63" s="79"/>
      <c r="G63" s="79"/>
      <c r="H63" s="79"/>
      <c r="I63" s="79"/>
      <c r="J63" s="79"/>
      <c r="K63" s="79"/>
      <c r="L63" s="79"/>
      <c r="M63" s="79"/>
      <c r="N63" s="81"/>
      <c r="O63" s="81"/>
      <c r="P63" s="81"/>
      <c r="Q63" s="81"/>
      <c r="R63" s="81"/>
      <c r="S63" s="79"/>
      <c r="T63" s="79"/>
      <c r="U63" s="79"/>
      <c r="V63" s="79"/>
      <c r="W63" s="79"/>
      <c r="X63" s="79"/>
      <c r="Y63" s="79"/>
      <c r="Z63" s="79"/>
      <c r="AA63" s="43"/>
      <c r="AB63" s="355"/>
      <c r="AC63" s="355"/>
      <c r="AD63" s="355"/>
      <c r="AE63" s="355"/>
      <c r="AF63" s="355"/>
      <c r="AG63" s="355"/>
      <c r="AH63" s="323"/>
      <c r="AI63" s="323"/>
      <c r="AJ63" s="323"/>
      <c r="AK63" s="323"/>
      <c r="AL63" s="323"/>
    </row>
    <row r="64" spans="2:50" ht="13.5" customHeight="1" x14ac:dyDescent="0.15">
      <c r="B64" s="382" t="s">
        <v>265</v>
      </c>
      <c r="C64" s="382"/>
      <c r="D64" s="382"/>
      <c r="E64" s="382"/>
      <c r="F64" s="382"/>
      <c r="G64" s="382"/>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83"/>
      <c r="AJ64" s="83"/>
      <c r="AK64" s="83"/>
      <c r="AL64" s="83"/>
      <c r="AM64" s="83"/>
      <c r="AN64" s="83"/>
      <c r="AO64" s="83"/>
      <c r="AP64" s="83"/>
    </row>
    <row r="65" spans="2:38" ht="13.5" customHeight="1" x14ac:dyDescent="0.15">
      <c r="B65" s="378" t="s">
        <v>278</v>
      </c>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57"/>
      <c r="AJ65" s="57"/>
      <c r="AK65" s="57"/>
      <c r="AL65" s="57"/>
    </row>
    <row r="66" spans="2:38" ht="13.5" customHeight="1" x14ac:dyDescent="0.15">
      <c r="B66" s="63"/>
      <c r="C66" s="59"/>
      <c r="D66" s="64"/>
      <c r="E66" s="59"/>
      <c r="F66" s="59"/>
      <c r="G66" s="59"/>
      <c r="H66" s="59"/>
      <c r="I66" s="59"/>
      <c r="J66" s="59"/>
      <c r="K66" s="59"/>
      <c r="L66" s="59"/>
      <c r="M66" s="59"/>
      <c r="N66" s="72"/>
      <c r="O66" s="72"/>
      <c r="P66" s="72"/>
      <c r="Q66" s="72"/>
      <c r="R66" s="72"/>
      <c r="S66" s="64"/>
      <c r="T66" s="64"/>
      <c r="U66" s="64"/>
      <c r="V66" s="64"/>
      <c r="W66" s="64"/>
      <c r="X66" s="64"/>
      <c r="Y66" s="82"/>
      <c r="Z66" s="82"/>
      <c r="AA66" s="43"/>
      <c r="AB66" s="377" t="s">
        <v>94</v>
      </c>
      <c r="AC66" s="377"/>
      <c r="AD66" s="377"/>
      <c r="AE66" s="377"/>
      <c r="AF66" s="377"/>
      <c r="AG66" s="377"/>
      <c r="AH66" s="69"/>
      <c r="AI66" s="69"/>
      <c r="AJ66" s="69"/>
      <c r="AK66" s="69"/>
      <c r="AL66" s="69"/>
    </row>
    <row r="67" spans="2:38" ht="13.5" customHeight="1" x14ac:dyDescent="0.15">
      <c r="B67" s="59"/>
      <c r="C67" s="59"/>
      <c r="D67" s="64"/>
      <c r="E67" s="59"/>
      <c r="F67" s="59"/>
      <c r="G67" s="59"/>
      <c r="H67" s="59"/>
      <c r="I67" s="59"/>
      <c r="J67" s="59"/>
      <c r="K67" s="59"/>
      <c r="L67" s="59"/>
      <c r="M67" s="59"/>
      <c r="N67" s="71"/>
      <c r="O67" s="71"/>
      <c r="P67" s="71"/>
      <c r="Q67" s="71"/>
      <c r="R67" s="71"/>
      <c r="S67" s="64"/>
      <c r="T67" s="64"/>
      <c r="U67" s="64"/>
      <c r="V67" s="64"/>
      <c r="W67" s="64"/>
      <c r="X67" s="64"/>
      <c r="Y67" s="63"/>
      <c r="Z67" s="63"/>
      <c r="AA67" s="43"/>
      <c r="AB67" s="43"/>
      <c r="AC67" s="43"/>
      <c r="AD67" s="43"/>
      <c r="AE67" s="43"/>
      <c r="AF67" s="43"/>
      <c r="AG67" s="43"/>
      <c r="AH67" s="43"/>
      <c r="AI67" s="43"/>
      <c r="AJ67" s="43"/>
      <c r="AK67" s="43"/>
      <c r="AL67" s="43"/>
    </row>
    <row r="68" spans="2:38" ht="13.5" customHeight="1" x14ac:dyDescent="0.15">
      <c r="B68" s="63"/>
      <c r="C68" s="63"/>
      <c r="D68" s="64"/>
      <c r="E68" s="64"/>
      <c r="F68" s="64"/>
      <c r="G68" s="64"/>
      <c r="H68" s="64"/>
      <c r="I68" s="64"/>
      <c r="J68" s="64"/>
      <c r="K68" s="64"/>
      <c r="L68" s="64"/>
      <c r="M68" s="64"/>
      <c r="N68" s="71"/>
      <c r="O68" s="71"/>
      <c r="P68" s="71"/>
      <c r="Q68" s="71"/>
      <c r="R68" s="71"/>
      <c r="S68" s="64"/>
      <c r="T68" s="64"/>
      <c r="U68" s="64"/>
      <c r="V68" s="64"/>
      <c r="W68" s="64"/>
      <c r="X68" s="64"/>
      <c r="Y68" s="64"/>
      <c r="Z68" s="64"/>
      <c r="AA68" s="43"/>
      <c r="AB68" s="58"/>
      <c r="AC68" s="58"/>
      <c r="AD68" s="58"/>
      <c r="AE68" s="58"/>
      <c r="AF68" s="58"/>
      <c r="AG68" s="58"/>
      <c r="AH68" s="69"/>
      <c r="AI68" s="69"/>
      <c r="AJ68" s="69"/>
      <c r="AK68" s="69"/>
      <c r="AL68" s="69"/>
    </row>
    <row r="69" spans="2:38" ht="13.5" customHeight="1" x14ac:dyDescent="0.15"/>
    <row r="70" spans="2:38" ht="13.5" customHeight="1" x14ac:dyDescent="0.15">
      <c r="B70" s="77"/>
      <c r="C70" s="77"/>
      <c r="D70" s="77"/>
      <c r="E70" s="77"/>
      <c r="F70" s="77"/>
      <c r="G70" s="77"/>
      <c r="H70" s="77"/>
      <c r="I70" s="77"/>
      <c r="J70" s="77"/>
      <c r="K70" s="77"/>
      <c r="L70" s="77"/>
      <c r="M70" s="77"/>
      <c r="N70" s="77"/>
      <c r="O70" s="77"/>
      <c r="P70" s="77"/>
      <c r="R70" s="62"/>
      <c r="S70" s="62"/>
      <c r="T70" s="62"/>
      <c r="U70" s="62"/>
      <c r="V70" s="62"/>
      <c r="W70" s="62"/>
      <c r="X70" s="60"/>
      <c r="Y70" s="49"/>
      <c r="Z70" s="49"/>
      <c r="AA70" s="49"/>
      <c r="AB70" s="43"/>
      <c r="AC70" s="60"/>
      <c r="AD70" s="49"/>
      <c r="AE70" s="49"/>
      <c r="AF70" s="49"/>
      <c r="AG70" s="49"/>
      <c r="AH70" s="49"/>
      <c r="AI70" s="49"/>
      <c r="AJ70" s="49"/>
      <c r="AK70" s="49"/>
      <c r="AL70" s="49"/>
    </row>
    <row r="71" spans="2:38" ht="6.6" customHeight="1" x14ac:dyDescent="0.15">
      <c r="B71" s="77"/>
      <c r="C71" s="77"/>
      <c r="D71" s="77"/>
      <c r="E71" s="77"/>
      <c r="F71" s="77"/>
      <c r="G71" s="77"/>
      <c r="H71" s="77"/>
      <c r="I71" s="77"/>
      <c r="J71" s="77"/>
      <c r="K71" s="77"/>
      <c r="L71" s="77"/>
      <c r="M71" s="77"/>
      <c r="N71" s="77"/>
      <c r="O71" s="77"/>
      <c r="P71" s="77"/>
      <c r="R71" s="62"/>
      <c r="S71" s="62"/>
      <c r="T71" s="62"/>
      <c r="U71" s="62"/>
      <c r="V71" s="62"/>
      <c r="W71" s="62"/>
      <c r="X71" s="60"/>
      <c r="Y71" s="49"/>
      <c r="Z71" s="49"/>
      <c r="AA71" s="49"/>
      <c r="AB71" s="43"/>
      <c r="AC71" s="60"/>
      <c r="AD71" s="49"/>
      <c r="AE71" s="49"/>
      <c r="AF71" s="49"/>
      <c r="AG71" s="49"/>
      <c r="AH71" s="49"/>
      <c r="AI71" s="49"/>
      <c r="AJ71" s="49"/>
      <c r="AK71" s="49"/>
      <c r="AL71" s="49"/>
    </row>
    <row r="72" spans="2:38" ht="6" customHeight="1" x14ac:dyDescent="0.15"/>
    <row r="73" spans="2:38" ht="6" customHeight="1" x14ac:dyDescent="0.15"/>
    <row r="74" spans="2:38" ht="3.75" customHeight="1" x14ac:dyDescent="0.15"/>
  </sheetData>
  <sheetProtection algorithmName="SHA-512" hashValue="U0J5SpaAY3ln3plq+KESKEFbD8ZuDya5AFzr66/xdmrCb83qbbe6Tgw5e2e+Ga5GzyyrJrKNnVp+D/ojge1wvw==" saltValue="GUrH/A162/iqS0OCEbJIRg==" spinCount="100000" sheet="1" selectLockedCells="1" selectUnlockedCells="1"/>
  <mergeCells count="115">
    <mergeCell ref="AB66:AG66"/>
    <mergeCell ref="B64:AH64"/>
    <mergeCell ref="B65:AH65"/>
    <mergeCell ref="AH25:AL25"/>
    <mergeCell ref="AB25:AG25"/>
    <mergeCell ref="U48:AJ48"/>
    <mergeCell ref="D31:M31"/>
    <mergeCell ref="N31:R31"/>
    <mergeCell ref="S31:Z31"/>
    <mergeCell ref="B25:C25"/>
    <mergeCell ref="B26:C27"/>
    <mergeCell ref="B28:C29"/>
    <mergeCell ref="B30:C31"/>
    <mergeCell ref="N27:R27"/>
    <mergeCell ref="D29:M29"/>
    <mergeCell ref="S28:Z28"/>
    <mergeCell ref="H55:AI56"/>
    <mergeCell ref="AH63:AL63"/>
    <mergeCell ref="D60:J60"/>
    <mergeCell ref="M61:V61"/>
    <mergeCell ref="M60:V60"/>
    <mergeCell ref="B39:AD39"/>
    <mergeCell ref="N29:R29"/>
    <mergeCell ref="S29:Z29"/>
    <mergeCell ref="D30:M30"/>
    <mergeCell ref="AB30:AG30"/>
    <mergeCell ref="AB63:AG63"/>
    <mergeCell ref="AH22:AL22"/>
    <mergeCell ref="B55:F56"/>
    <mergeCell ref="M41:AA42"/>
    <mergeCell ref="U50:AG50"/>
    <mergeCell ref="B52:C52"/>
    <mergeCell ref="B53:C53"/>
    <mergeCell ref="U51:W51"/>
    <mergeCell ref="U49:AJ49"/>
    <mergeCell ref="AI50:AJ50"/>
    <mergeCell ref="N30:R30"/>
    <mergeCell ref="S30:Z30"/>
    <mergeCell ref="AB29:AG29"/>
    <mergeCell ref="AH29:AL29"/>
    <mergeCell ref="AH30:AL30"/>
    <mergeCell ref="AI51:AJ51"/>
    <mergeCell ref="X51:AH51"/>
    <mergeCell ref="B60:C60"/>
    <mergeCell ref="AB60:AG60"/>
    <mergeCell ref="M58:W58"/>
    <mergeCell ref="M59:W59"/>
    <mergeCell ref="AH60:AL60"/>
    <mergeCell ref="AH23:AL23"/>
    <mergeCell ref="D27:M27"/>
    <mergeCell ref="AH26:AL26"/>
    <mergeCell ref="D28:M28"/>
    <mergeCell ref="N28:R28"/>
    <mergeCell ref="AB27:AG27"/>
    <mergeCell ref="AH27:AL27"/>
    <mergeCell ref="D25:M25"/>
    <mergeCell ref="N25:R25"/>
    <mergeCell ref="S25:Z25"/>
    <mergeCell ref="D26:M26"/>
    <mergeCell ref="S27:Z27"/>
    <mergeCell ref="N26:R26"/>
    <mergeCell ref="S26:Z26"/>
    <mergeCell ref="AH24:AL24"/>
    <mergeCell ref="AB24:AG24"/>
    <mergeCell ref="AB26:AG26"/>
    <mergeCell ref="AB28:AG28"/>
    <mergeCell ref="AH28:AL28"/>
    <mergeCell ref="V17:V18"/>
    <mergeCell ref="B15:C15"/>
    <mergeCell ref="D15:J16"/>
    <mergeCell ref="K15:L15"/>
    <mergeCell ref="M15:AL16"/>
    <mergeCell ref="N21:R21"/>
    <mergeCell ref="S21:Z21"/>
    <mergeCell ref="D23:M23"/>
    <mergeCell ref="N23:R23"/>
    <mergeCell ref="S23:Z23"/>
    <mergeCell ref="AB23:AG23"/>
    <mergeCell ref="B16:C16"/>
    <mergeCell ref="K16:L16"/>
    <mergeCell ref="F17:L18"/>
    <mergeCell ref="B17:E17"/>
    <mergeCell ref="B21:C22"/>
    <mergeCell ref="AB21:AG21"/>
    <mergeCell ref="AB22:AG22"/>
    <mergeCell ref="W17:W18"/>
    <mergeCell ref="AH21:AL21"/>
    <mergeCell ref="D22:M22"/>
    <mergeCell ref="N22:R22"/>
    <mergeCell ref="S22:Z22"/>
    <mergeCell ref="D21:M21"/>
    <mergeCell ref="G45:R46"/>
    <mergeCell ref="AH39:AL39"/>
    <mergeCell ref="AH32:AL32"/>
    <mergeCell ref="U47:X47"/>
    <mergeCell ref="AB32:AG32"/>
    <mergeCell ref="B2:AH2"/>
    <mergeCell ref="AI2:AL2"/>
    <mergeCell ref="M4:AC5"/>
    <mergeCell ref="G8:R9"/>
    <mergeCell ref="G10:R11"/>
    <mergeCell ref="G12:R13"/>
    <mergeCell ref="B20:C20"/>
    <mergeCell ref="D20:M20"/>
    <mergeCell ref="N20:R20"/>
    <mergeCell ref="S20:Z20"/>
    <mergeCell ref="AB20:AG20"/>
    <mergeCell ref="AH20:AL20"/>
    <mergeCell ref="X17:AD18"/>
    <mergeCell ref="AE17:AE18"/>
    <mergeCell ref="AF17:AL18"/>
    <mergeCell ref="B18:E18"/>
    <mergeCell ref="M18:N18"/>
    <mergeCell ref="M17:N17"/>
    <mergeCell ref="O17:U18"/>
  </mergeCells>
  <phoneticPr fontId="3"/>
  <conditionalFormatting sqref="X51:AH51">
    <cfRule type="cellIs" dxfId="0" priority="1" operator="equal">
      <formula>"氏名を入力してください"</formula>
    </cfRule>
  </conditionalFormatting>
  <pageMargins left="0" right="0" top="0" bottom="0"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AY75"/>
  <sheetViews>
    <sheetView showGridLines="0" view="pageBreakPreview" zoomScaleNormal="100" zoomScaleSheetLayoutView="100" zoomScalePageLayoutView="55" workbookViewId="0">
      <selection activeCell="AQ2" sqref="AQ2"/>
    </sheetView>
  </sheetViews>
  <sheetFormatPr defaultColWidth="2.5" defaultRowHeight="13.5" outlineLevelCol="1" x14ac:dyDescent="0.15"/>
  <cols>
    <col min="1" max="1" width="7.75" style="2" customWidth="1"/>
    <col min="2" max="38" width="2.5" style="1" customWidth="1"/>
    <col min="39" max="40" width="7.125" style="19" hidden="1" customWidth="1" outlineLevel="1"/>
    <col min="41" max="41" width="13.375" style="19" hidden="1" customWidth="1" outlineLevel="1"/>
    <col min="42" max="42" width="2.625" style="1" customWidth="1" collapsed="1"/>
    <col min="43" max="43" width="2.625" style="1" customWidth="1"/>
    <col min="44" max="44" width="2.625" style="2" customWidth="1"/>
    <col min="45" max="45" width="2.5" style="2" customWidth="1"/>
    <col min="46" max="46" width="2.5" style="1" customWidth="1"/>
    <col min="47" max="48" width="5.875" style="1" customWidth="1"/>
    <col min="49" max="49" width="8.5" style="1" bestFit="1" customWidth="1"/>
    <col min="50" max="50" width="9.5" style="1" bestFit="1" customWidth="1"/>
    <col min="51" max="51" width="7.5" style="1" bestFit="1" customWidth="1"/>
    <col min="52" max="54" width="2.5" style="1" customWidth="1"/>
    <col min="55" max="55" width="2.5" style="1"/>
    <col min="56" max="57" width="13.75" style="1" customWidth="1"/>
    <col min="58" max="94" width="2.5" style="1" customWidth="1"/>
    <col min="95" max="231" width="2.5" style="1"/>
    <col min="232" max="232" width="7.75" style="1" customWidth="1"/>
    <col min="233" max="269" width="2.5" style="1" customWidth="1"/>
    <col min="270" max="271" width="0.75" style="1" customWidth="1"/>
    <col min="272" max="272" width="5.625" style="1" customWidth="1"/>
    <col min="273" max="273" width="10.375" style="1" customWidth="1"/>
    <col min="274" max="274" width="12.75" style="1" bestFit="1" customWidth="1"/>
    <col min="275" max="275" width="3.5" style="1" bestFit="1" customWidth="1"/>
    <col min="276" max="310" width="2.5" style="1" customWidth="1"/>
    <col min="311" max="311" width="2.5" style="1"/>
    <col min="312" max="313" width="13.75" style="1" customWidth="1"/>
    <col min="314" max="350" width="2.5" style="1" customWidth="1"/>
    <col min="351" max="487" width="2.5" style="1"/>
    <col min="488" max="488" width="7.75" style="1" customWidth="1"/>
    <col min="489" max="525" width="2.5" style="1" customWidth="1"/>
    <col min="526" max="527" width="0.75" style="1" customWidth="1"/>
    <col min="528" max="528" width="5.625" style="1" customWidth="1"/>
    <col min="529" max="529" width="10.375" style="1" customWidth="1"/>
    <col min="530" max="530" width="12.75" style="1" bestFit="1" customWidth="1"/>
    <col min="531" max="531" width="3.5" style="1" bestFit="1" customWidth="1"/>
    <col min="532" max="566" width="2.5" style="1" customWidth="1"/>
    <col min="567" max="567" width="2.5" style="1"/>
    <col min="568" max="569" width="13.75" style="1" customWidth="1"/>
    <col min="570" max="606" width="2.5" style="1" customWidth="1"/>
    <col min="607" max="743" width="2.5" style="1"/>
    <col min="744" max="744" width="7.75" style="1" customWidth="1"/>
    <col min="745" max="781" width="2.5" style="1" customWidth="1"/>
    <col min="782" max="783" width="0.75" style="1" customWidth="1"/>
    <col min="784" max="784" width="5.625" style="1" customWidth="1"/>
    <col min="785" max="785" width="10.375" style="1" customWidth="1"/>
    <col min="786" max="786" width="12.75" style="1" bestFit="1" customWidth="1"/>
    <col min="787" max="787" width="3.5" style="1" bestFit="1" customWidth="1"/>
    <col min="788" max="822" width="2.5" style="1" customWidth="1"/>
    <col min="823" max="823" width="2.5" style="1"/>
    <col min="824" max="825" width="13.75" style="1" customWidth="1"/>
    <col min="826" max="862" width="2.5" style="1" customWidth="1"/>
    <col min="863" max="999" width="2.5" style="1"/>
    <col min="1000" max="1000" width="7.75" style="1" customWidth="1"/>
    <col min="1001" max="1037" width="2.5" style="1" customWidth="1"/>
    <col min="1038" max="1039" width="0.75" style="1" customWidth="1"/>
    <col min="1040" max="1040" width="5.625" style="1" customWidth="1"/>
    <col min="1041" max="1041" width="10.375" style="1" customWidth="1"/>
    <col min="1042" max="1042" width="12.75" style="1" bestFit="1" customWidth="1"/>
    <col min="1043" max="1043" width="3.5" style="1" bestFit="1" customWidth="1"/>
    <col min="1044" max="1078" width="2.5" style="1" customWidth="1"/>
    <col min="1079" max="1079" width="2.5" style="1"/>
    <col min="1080" max="1081" width="13.75" style="1" customWidth="1"/>
    <col min="1082" max="1118" width="2.5" style="1" customWidth="1"/>
    <col min="1119" max="1255" width="2.5" style="1"/>
    <col min="1256" max="1256" width="7.75" style="1" customWidth="1"/>
    <col min="1257" max="1293" width="2.5" style="1" customWidth="1"/>
    <col min="1294" max="1295" width="0.75" style="1" customWidth="1"/>
    <col min="1296" max="1296" width="5.625" style="1" customWidth="1"/>
    <col min="1297" max="1297" width="10.375" style="1" customWidth="1"/>
    <col min="1298" max="1298" width="12.75" style="1" bestFit="1" customWidth="1"/>
    <col min="1299" max="1299" width="3.5" style="1" bestFit="1" customWidth="1"/>
    <col min="1300" max="1334" width="2.5" style="1" customWidth="1"/>
    <col min="1335" max="1335" width="2.5" style="1"/>
    <col min="1336" max="1337" width="13.75" style="1" customWidth="1"/>
    <col min="1338" max="1374" width="2.5" style="1" customWidth="1"/>
    <col min="1375" max="1511" width="2.5" style="1"/>
    <col min="1512" max="1512" width="7.75" style="1" customWidth="1"/>
    <col min="1513" max="1549" width="2.5" style="1" customWidth="1"/>
    <col min="1550" max="1551" width="0.75" style="1" customWidth="1"/>
    <col min="1552" max="1552" width="5.625" style="1" customWidth="1"/>
    <col min="1553" max="1553" width="10.375" style="1" customWidth="1"/>
    <col min="1554" max="1554" width="12.75" style="1" bestFit="1" customWidth="1"/>
    <col min="1555" max="1555" width="3.5" style="1" bestFit="1" customWidth="1"/>
    <col min="1556" max="1590" width="2.5" style="1" customWidth="1"/>
    <col min="1591" max="1591" width="2.5" style="1"/>
    <col min="1592" max="1593" width="13.75" style="1" customWidth="1"/>
    <col min="1594" max="1630" width="2.5" style="1" customWidth="1"/>
    <col min="1631" max="1767" width="2.5" style="1"/>
    <col min="1768" max="1768" width="7.75" style="1" customWidth="1"/>
    <col min="1769" max="1805" width="2.5" style="1" customWidth="1"/>
    <col min="1806" max="1807" width="0.75" style="1" customWidth="1"/>
    <col min="1808" max="1808" width="5.625" style="1" customWidth="1"/>
    <col min="1809" max="1809" width="10.375" style="1" customWidth="1"/>
    <col min="1810" max="1810" width="12.75" style="1" bestFit="1" customWidth="1"/>
    <col min="1811" max="1811" width="3.5" style="1" bestFit="1" customWidth="1"/>
    <col min="1812" max="1846" width="2.5" style="1" customWidth="1"/>
    <col min="1847" max="1847" width="2.5" style="1"/>
    <col min="1848" max="1849" width="13.75" style="1" customWidth="1"/>
    <col min="1850" max="1886" width="2.5" style="1" customWidth="1"/>
    <col min="1887" max="2023" width="2.5" style="1"/>
    <col min="2024" max="2024" width="7.75" style="1" customWidth="1"/>
    <col min="2025" max="2061" width="2.5" style="1" customWidth="1"/>
    <col min="2062" max="2063" width="0.75" style="1" customWidth="1"/>
    <col min="2064" max="2064" width="5.625" style="1" customWidth="1"/>
    <col min="2065" max="2065" width="10.375" style="1" customWidth="1"/>
    <col min="2066" max="2066" width="12.75" style="1" bestFit="1" customWidth="1"/>
    <col min="2067" max="2067" width="3.5" style="1" bestFit="1" customWidth="1"/>
    <col min="2068" max="2102" width="2.5" style="1" customWidth="1"/>
    <col min="2103" max="2103" width="2.5" style="1"/>
    <col min="2104" max="2105" width="13.75" style="1" customWidth="1"/>
    <col min="2106" max="2142" width="2.5" style="1" customWidth="1"/>
    <col min="2143" max="2279" width="2.5" style="1"/>
    <col min="2280" max="2280" width="7.75" style="1" customWidth="1"/>
    <col min="2281" max="2317" width="2.5" style="1" customWidth="1"/>
    <col min="2318" max="2319" width="0.75" style="1" customWidth="1"/>
    <col min="2320" max="2320" width="5.625" style="1" customWidth="1"/>
    <col min="2321" max="2321" width="10.375" style="1" customWidth="1"/>
    <col min="2322" max="2322" width="12.75" style="1" bestFit="1" customWidth="1"/>
    <col min="2323" max="2323" width="3.5" style="1" bestFit="1" customWidth="1"/>
    <col min="2324" max="2358" width="2.5" style="1" customWidth="1"/>
    <col min="2359" max="2359" width="2.5" style="1"/>
    <col min="2360" max="2361" width="13.75" style="1" customWidth="1"/>
    <col min="2362" max="2398" width="2.5" style="1" customWidth="1"/>
    <col min="2399" max="2535" width="2.5" style="1"/>
    <col min="2536" max="2536" width="7.75" style="1" customWidth="1"/>
    <col min="2537" max="2573" width="2.5" style="1" customWidth="1"/>
    <col min="2574" max="2575" width="0.75" style="1" customWidth="1"/>
    <col min="2576" max="2576" width="5.625" style="1" customWidth="1"/>
    <col min="2577" max="2577" width="10.375" style="1" customWidth="1"/>
    <col min="2578" max="2578" width="12.75" style="1" bestFit="1" customWidth="1"/>
    <col min="2579" max="2579" width="3.5" style="1" bestFit="1" customWidth="1"/>
    <col min="2580" max="2614" width="2.5" style="1" customWidth="1"/>
    <col min="2615" max="2615" width="2.5" style="1"/>
    <col min="2616" max="2617" width="13.75" style="1" customWidth="1"/>
    <col min="2618" max="2654" width="2.5" style="1" customWidth="1"/>
    <col min="2655" max="2791" width="2.5" style="1"/>
    <col min="2792" max="2792" width="7.75" style="1" customWidth="1"/>
    <col min="2793" max="2829" width="2.5" style="1" customWidth="1"/>
    <col min="2830" max="2831" width="0.75" style="1" customWidth="1"/>
    <col min="2832" max="2832" width="5.625" style="1" customWidth="1"/>
    <col min="2833" max="2833" width="10.375" style="1" customWidth="1"/>
    <col min="2834" max="2834" width="12.75" style="1" bestFit="1" customWidth="1"/>
    <col min="2835" max="2835" width="3.5" style="1" bestFit="1" customWidth="1"/>
    <col min="2836" max="2870" width="2.5" style="1" customWidth="1"/>
    <col min="2871" max="2871" width="2.5" style="1"/>
    <col min="2872" max="2873" width="13.75" style="1" customWidth="1"/>
    <col min="2874" max="2910" width="2.5" style="1" customWidth="1"/>
    <col min="2911" max="3047" width="2.5" style="1"/>
    <col min="3048" max="3048" width="7.75" style="1" customWidth="1"/>
    <col min="3049" max="3085" width="2.5" style="1" customWidth="1"/>
    <col min="3086" max="3087" width="0.75" style="1" customWidth="1"/>
    <col min="3088" max="3088" width="5.625" style="1" customWidth="1"/>
    <col min="3089" max="3089" width="10.375" style="1" customWidth="1"/>
    <col min="3090" max="3090" width="12.75" style="1" bestFit="1" customWidth="1"/>
    <col min="3091" max="3091" width="3.5" style="1" bestFit="1" customWidth="1"/>
    <col min="3092" max="3126" width="2.5" style="1" customWidth="1"/>
    <col min="3127" max="3127" width="2.5" style="1"/>
    <col min="3128" max="3129" width="13.75" style="1" customWidth="1"/>
    <col min="3130" max="3166" width="2.5" style="1" customWidth="1"/>
    <col min="3167" max="3303" width="2.5" style="1"/>
    <col min="3304" max="3304" width="7.75" style="1" customWidth="1"/>
    <col min="3305" max="3341" width="2.5" style="1" customWidth="1"/>
    <col min="3342" max="3343" width="0.75" style="1" customWidth="1"/>
    <col min="3344" max="3344" width="5.625" style="1" customWidth="1"/>
    <col min="3345" max="3345" width="10.375" style="1" customWidth="1"/>
    <col min="3346" max="3346" width="12.75" style="1" bestFit="1" customWidth="1"/>
    <col min="3347" max="3347" width="3.5" style="1" bestFit="1" customWidth="1"/>
    <col min="3348" max="3382" width="2.5" style="1" customWidth="1"/>
    <col min="3383" max="3383" width="2.5" style="1"/>
    <col min="3384" max="3385" width="13.75" style="1" customWidth="1"/>
    <col min="3386" max="3422" width="2.5" style="1" customWidth="1"/>
    <col min="3423" max="3559" width="2.5" style="1"/>
    <col min="3560" max="3560" width="7.75" style="1" customWidth="1"/>
    <col min="3561" max="3597" width="2.5" style="1" customWidth="1"/>
    <col min="3598" max="3599" width="0.75" style="1" customWidth="1"/>
    <col min="3600" max="3600" width="5.625" style="1" customWidth="1"/>
    <col min="3601" max="3601" width="10.375" style="1" customWidth="1"/>
    <col min="3602" max="3602" width="12.75" style="1" bestFit="1" customWidth="1"/>
    <col min="3603" max="3603" width="3.5" style="1" bestFit="1" customWidth="1"/>
    <col min="3604" max="3638" width="2.5" style="1" customWidth="1"/>
    <col min="3639" max="3639" width="2.5" style="1"/>
    <col min="3640" max="3641" width="13.75" style="1" customWidth="1"/>
    <col min="3642" max="3678" width="2.5" style="1" customWidth="1"/>
    <col min="3679" max="3815" width="2.5" style="1"/>
    <col min="3816" max="3816" width="7.75" style="1" customWidth="1"/>
    <col min="3817" max="3853" width="2.5" style="1" customWidth="1"/>
    <col min="3854" max="3855" width="0.75" style="1" customWidth="1"/>
    <col min="3856" max="3856" width="5.625" style="1" customWidth="1"/>
    <col min="3857" max="3857" width="10.375" style="1" customWidth="1"/>
    <col min="3858" max="3858" width="12.75" style="1" bestFit="1" customWidth="1"/>
    <col min="3859" max="3859" width="3.5" style="1" bestFit="1" customWidth="1"/>
    <col min="3860" max="3894" width="2.5" style="1" customWidth="1"/>
    <col min="3895" max="3895" width="2.5" style="1"/>
    <col min="3896" max="3897" width="13.75" style="1" customWidth="1"/>
    <col min="3898" max="3934" width="2.5" style="1" customWidth="1"/>
    <col min="3935" max="4071" width="2.5" style="1"/>
    <col min="4072" max="4072" width="7.75" style="1" customWidth="1"/>
    <col min="4073" max="4109" width="2.5" style="1" customWidth="1"/>
    <col min="4110" max="4111" width="0.75" style="1" customWidth="1"/>
    <col min="4112" max="4112" width="5.625" style="1" customWidth="1"/>
    <col min="4113" max="4113" width="10.375" style="1" customWidth="1"/>
    <col min="4114" max="4114" width="12.75" style="1" bestFit="1" customWidth="1"/>
    <col min="4115" max="4115" width="3.5" style="1" bestFit="1" customWidth="1"/>
    <col min="4116" max="4150" width="2.5" style="1" customWidth="1"/>
    <col min="4151" max="4151" width="2.5" style="1"/>
    <col min="4152" max="4153" width="13.75" style="1" customWidth="1"/>
    <col min="4154" max="4190" width="2.5" style="1" customWidth="1"/>
    <col min="4191" max="4327" width="2.5" style="1"/>
    <col min="4328" max="4328" width="7.75" style="1" customWidth="1"/>
    <col min="4329" max="4365" width="2.5" style="1" customWidth="1"/>
    <col min="4366" max="4367" width="0.75" style="1" customWidth="1"/>
    <col min="4368" max="4368" width="5.625" style="1" customWidth="1"/>
    <col min="4369" max="4369" width="10.375" style="1" customWidth="1"/>
    <col min="4370" max="4370" width="12.75" style="1" bestFit="1" customWidth="1"/>
    <col min="4371" max="4371" width="3.5" style="1" bestFit="1" customWidth="1"/>
    <col min="4372" max="4406" width="2.5" style="1" customWidth="1"/>
    <col min="4407" max="4407" width="2.5" style="1"/>
    <col min="4408" max="4409" width="13.75" style="1" customWidth="1"/>
    <col min="4410" max="4446" width="2.5" style="1" customWidth="1"/>
    <col min="4447" max="4583" width="2.5" style="1"/>
    <col min="4584" max="4584" width="7.75" style="1" customWidth="1"/>
    <col min="4585" max="4621" width="2.5" style="1" customWidth="1"/>
    <col min="4622" max="4623" width="0.75" style="1" customWidth="1"/>
    <col min="4624" max="4624" width="5.625" style="1" customWidth="1"/>
    <col min="4625" max="4625" width="10.375" style="1" customWidth="1"/>
    <col min="4626" max="4626" width="12.75" style="1" bestFit="1" customWidth="1"/>
    <col min="4627" max="4627" width="3.5" style="1" bestFit="1" customWidth="1"/>
    <col min="4628" max="4662" width="2.5" style="1" customWidth="1"/>
    <col min="4663" max="4663" width="2.5" style="1"/>
    <col min="4664" max="4665" width="13.75" style="1" customWidth="1"/>
    <col min="4666" max="4702" width="2.5" style="1" customWidth="1"/>
    <col min="4703" max="4839" width="2.5" style="1"/>
    <col min="4840" max="4840" width="7.75" style="1" customWidth="1"/>
    <col min="4841" max="4877" width="2.5" style="1" customWidth="1"/>
    <col min="4878" max="4879" width="0.75" style="1" customWidth="1"/>
    <col min="4880" max="4880" width="5.625" style="1" customWidth="1"/>
    <col min="4881" max="4881" width="10.375" style="1" customWidth="1"/>
    <col min="4882" max="4882" width="12.75" style="1" bestFit="1" customWidth="1"/>
    <col min="4883" max="4883" width="3.5" style="1" bestFit="1" customWidth="1"/>
    <col min="4884" max="4918" width="2.5" style="1" customWidth="1"/>
    <col min="4919" max="4919" width="2.5" style="1"/>
    <col min="4920" max="4921" width="13.75" style="1" customWidth="1"/>
    <col min="4922" max="4958" width="2.5" style="1" customWidth="1"/>
    <col min="4959" max="5095" width="2.5" style="1"/>
    <col min="5096" max="5096" width="7.75" style="1" customWidth="1"/>
    <col min="5097" max="5133" width="2.5" style="1" customWidth="1"/>
    <col min="5134" max="5135" width="0.75" style="1" customWidth="1"/>
    <col min="5136" max="5136" width="5.625" style="1" customWidth="1"/>
    <col min="5137" max="5137" width="10.375" style="1" customWidth="1"/>
    <col min="5138" max="5138" width="12.75" style="1" bestFit="1" customWidth="1"/>
    <col min="5139" max="5139" width="3.5" style="1" bestFit="1" customWidth="1"/>
    <col min="5140" max="5174" width="2.5" style="1" customWidth="1"/>
    <col min="5175" max="5175" width="2.5" style="1"/>
    <col min="5176" max="5177" width="13.75" style="1" customWidth="1"/>
    <col min="5178" max="5214" width="2.5" style="1" customWidth="1"/>
    <col min="5215" max="5351" width="2.5" style="1"/>
    <col min="5352" max="5352" width="7.75" style="1" customWidth="1"/>
    <col min="5353" max="5389" width="2.5" style="1" customWidth="1"/>
    <col min="5390" max="5391" width="0.75" style="1" customWidth="1"/>
    <col min="5392" max="5392" width="5.625" style="1" customWidth="1"/>
    <col min="5393" max="5393" width="10.375" style="1" customWidth="1"/>
    <col min="5394" max="5394" width="12.75" style="1" bestFit="1" customWidth="1"/>
    <col min="5395" max="5395" width="3.5" style="1" bestFit="1" customWidth="1"/>
    <col min="5396" max="5430" width="2.5" style="1" customWidth="1"/>
    <col min="5431" max="5431" width="2.5" style="1"/>
    <col min="5432" max="5433" width="13.75" style="1" customWidth="1"/>
    <col min="5434" max="5470" width="2.5" style="1" customWidth="1"/>
    <col min="5471" max="5607" width="2.5" style="1"/>
    <col min="5608" max="5608" width="7.75" style="1" customWidth="1"/>
    <col min="5609" max="5645" width="2.5" style="1" customWidth="1"/>
    <col min="5646" max="5647" width="0.75" style="1" customWidth="1"/>
    <col min="5648" max="5648" width="5.625" style="1" customWidth="1"/>
    <col min="5649" max="5649" width="10.375" style="1" customWidth="1"/>
    <col min="5650" max="5650" width="12.75" style="1" bestFit="1" customWidth="1"/>
    <col min="5651" max="5651" width="3.5" style="1" bestFit="1" customWidth="1"/>
    <col min="5652" max="5686" width="2.5" style="1" customWidth="1"/>
    <col min="5687" max="5687" width="2.5" style="1"/>
    <col min="5688" max="5689" width="13.75" style="1" customWidth="1"/>
    <col min="5690" max="5726" width="2.5" style="1" customWidth="1"/>
    <col min="5727" max="5863" width="2.5" style="1"/>
    <col min="5864" max="5864" width="7.75" style="1" customWidth="1"/>
    <col min="5865" max="5901" width="2.5" style="1" customWidth="1"/>
    <col min="5902" max="5903" width="0.75" style="1" customWidth="1"/>
    <col min="5904" max="5904" width="5.625" style="1" customWidth="1"/>
    <col min="5905" max="5905" width="10.375" style="1" customWidth="1"/>
    <col min="5906" max="5906" width="12.75" style="1" bestFit="1" customWidth="1"/>
    <col min="5907" max="5907" width="3.5" style="1" bestFit="1" customWidth="1"/>
    <col min="5908" max="5942" width="2.5" style="1" customWidth="1"/>
    <col min="5943" max="5943" width="2.5" style="1"/>
    <col min="5944" max="5945" width="13.75" style="1" customWidth="1"/>
    <col min="5946" max="5982" width="2.5" style="1" customWidth="1"/>
    <col min="5983" max="6119" width="2.5" style="1"/>
    <col min="6120" max="6120" width="7.75" style="1" customWidth="1"/>
    <col min="6121" max="6157" width="2.5" style="1" customWidth="1"/>
    <col min="6158" max="6159" width="0.75" style="1" customWidth="1"/>
    <col min="6160" max="6160" width="5.625" style="1" customWidth="1"/>
    <col min="6161" max="6161" width="10.375" style="1" customWidth="1"/>
    <col min="6162" max="6162" width="12.75" style="1" bestFit="1" customWidth="1"/>
    <col min="6163" max="6163" width="3.5" style="1" bestFit="1" customWidth="1"/>
    <col min="6164" max="6198" width="2.5" style="1" customWidth="1"/>
    <col min="6199" max="6199" width="2.5" style="1"/>
    <col min="6200" max="6201" width="13.75" style="1" customWidth="1"/>
    <col min="6202" max="6238" width="2.5" style="1" customWidth="1"/>
    <col min="6239" max="6375" width="2.5" style="1"/>
    <col min="6376" max="6376" width="7.75" style="1" customWidth="1"/>
    <col min="6377" max="6413" width="2.5" style="1" customWidth="1"/>
    <col min="6414" max="6415" width="0.75" style="1" customWidth="1"/>
    <col min="6416" max="6416" width="5.625" style="1" customWidth="1"/>
    <col min="6417" max="6417" width="10.375" style="1" customWidth="1"/>
    <col min="6418" max="6418" width="12.75" style="1" bestFit="1" customWidth="1"/>
    <col min="6419" max="6419" width="3.5" style="1" bestFit="1" customWidth="1"/>
    <col min="6420" max="6454" width="2.5" style="1" customWidth="1"/>
    <col min="6455" max="6455" width="2.5" style="1"/>
    <col min="6456" max="6457" width="13.75" style="1" customWidth="1"/>
    <col min="6458" max="6494" width="2.5" style="1" customWidth="1"/>
    <col min="6495" max="6631" width="2.5" style="1"/>
    <col min="6632" max="6632" width="7.75" style="1" customWidth="1"/>
    <col min="6633" max="6669" width="2.5" style="1" customWidth="1"/>
    <col min="6670" max="6671" width="0.75" style="1" customWidth="1"/>
    <col min="6672" max="6672" width="5.625" style="1" customWidth="1"/>
    <col min="6673" max="6673" width="10.375" style="1" customWidth="1"/>
    <col min="6674" max="6674" width="12.75" style="1" bestFit="1" customWidth="1"/>
    <col min="6675" max="6675" width="3.5" style="1" bestFit="1" customWidth="1"/>
    <col min="6676" max="6710" width="2.5" style="1" customWidth="1"/>
    <col min="6711" max="6711" width="2.5" style="1"/>
    <col min="6712" max="6713" width="13.75" style="1" customWidth="1"/>
    <col min="6714" max="6750" width="2.5" style="1" customWidth="1"/>
    <col min="6751" max="6887" width="2.5" style="1"/>
    <col min="6888" max="6888" width="7.75" style="1" customWidth="1"/>
    <col min="6889" max="6925" width="2.5" style="1" customWidth="1"/>
    <col min="6926" max="6927" width="0.75" style="1" customWidth="1"/>
    <col min="6928" max="6928" width="5.625" style="1" customWidth="1"/>
    <col min="6929" max="6929" width="10.375" style="1" customWidth="1"/>
    <col min="6930" max="6930" width="12.75" style="1" bestFit="1" customWidth="1"/>
    <col min="6931" max="6931" width="3.5" style="1" bestFit="1" customWidth="1"/>
    <col min="6932" max="6966" width="2.5" style="1" customWidth="1"/>
    <col min="6967" max="6967" width="2.5" style="1"/>
    <col min="6968" max="6969" width="13.75" style="1" customWidth="1"/>
    <col min="6970" max="7006" width="2.5" style="1" customWidth="1"/>
    <col min="7007" max="7143" width="2.5" style="1"/>
    <col min="7144" max="7144" width="7.75" style="1" customWidth="1"/>
    <col min="7145" max="7181" width="2.5" style="1" customWidth="1"/>
    <col min="7182" max="7183" width="0.75" style="1" customWidth="1"/>
    <col min="7184" max="7184" width="5.625" style="1" customWidth="1"/>
    <col min="7185" max="7185" width="10.375" style="1" customWidth="1"/>
    <col min="7186" max="7186" width="12.75" style="1" bestFit="1" customWidth="1"/>
    <col min="7187" max="7187" width="3.5" style="1" bestFit="1" customWidth="1"/>
    <col min="7188" max="7222" width="2.5" style="1" customWidth="1"/>
    <col min="7223" max="7223" width="2.5" style="1"/>
    <col min="7224" max="7225" width="13.75" style="1" customWidth="1"/>
    <col min="7226" max="7262" width="2.5" style="1" customWidth="1"/>
    <col min="7263" max="7399" width="2.5" style="1"/>
    <col min="7400" max="7400" width="7.75" style="1" customWidth="1"/>
    <col min="7401" max="7437" width="2.5" style="1" customWidth="1"/>
    <col min="7438" max="7439" width="0.75" style="1" customWidth="1"/>
    <col min="7440" max="7440" width="5.625" style="1" customWidth="1"/>
    <col min="7441" max="7441" width="10.375" style="1" customWidth="1"/>
    <col min="7442" max="7442" width="12.75" style="1" bestFit="1" customWidth="1"/>
    <col min="7443" max="7443" width="3.5" style="1" bestFit="1" customWidth="1"/>
    <col min="7444" max="7478" width="2.5" style="1" customWidth="1"/>
    <col min="7479" max="7479" width="2.5" style="1"/>
    <col min="7480" max="7481" width="13.75" style="1" customWidth="1"/>
    <col min="7482" max="7518" width="2.5" style="1" customWidth="1"/>
    <col min="7519" max="7655" width="2.5" style="1"/>
    <col min="7656" max="7656" width="7.75" style="1" customWidth="1"/>
    <col min="7657" max="7693" width="2.5" style="1" customWidth="1"/>
    <col min="7694" max="7695" width="0.75" style="1" customWidth="1"/>
    <col min="7696" max="7696" width="5.625" style="1" customWidth="1"/>
    <col min="7697" max="7697" width="10.375" style="1" customWidth="1"/>
    <col min="7698" max="7698" width="12.75" style="1" bestFit="1" customWidth="1"/>
    <col min="7699" max="7699" width="3.5" style="1" bestFit="1" customWidth="1"/>
    <col min="7700" max="7734" width="2.5" style="1" customWidth="1"/>
    <col min="7735" max="7735" width="2.5" style="1"/>
    <col min="7736" max="7737" width="13.75" style="1" customWidth="1"/>
    <col min="7738" max="7774" width="2.5" style="1" customWidth="1"/>
    <col min="7775" max="7911" width="2.5" style="1"/>
    <col min="7912" max="7912" width="7.75" style="1" customWidth="1"/>
    <col min="7913" max="7949" width="2.5" style="1" customWidth="1"/>
    <col min="7950" max="7951" width="0.75" style="1" customWidth="1"/>
    <col min="7952" max="7952" width="5.625" style="1" customWidth="1"/>
    <col min="7953" max="7953" width="10.375" style="1" customWidth="1"/>
    <col min="7954" max="7954" width="12.75" style="1" bestFit="1" customWidth="1"/>
    <col min="7955" max="7955" width="3.5" style="1" bestFit="1" customWidth="1"/>
    <col min="7956" max="7990" width="2.5" style="1" customWidth="1"/>
    <col min="7991" max="7991" width="2.5" style="1"/>
    <col min="7992" max="7993" width="13.75" style="1" customWidth="1"/>
    <col min="7994" max="8030" width="2.5" style="1" customWidth="1"/>
    <col min="8031" max="8167" width="2.5" style="1"/>
    <col min="8168" max="8168" width="7.75" style="1" customWidth="1"/>
    <col min="8169" max="8205" width="2.5" style="1" customWidth="1"/>
    <col min="8206" max="8207" width="0.75" style="1" customWidth="1"/>
    <col min="8208" max="8208" width="5.625" style="1" customWidth="1"/>
    <col min="8209" max="8209" width="10.375" style="1" customWidth="1"/>
    <col min="8210" max="8210" width="12.75" style="1" bestFit="1" customWidth="1"/>
    <col min="8211" max="8211" width="3.5" style="1" bestFit="1" customWidth="1"/>
    <col min="8212" max="8246" width="2.5" style="1" customWidth="1"/>
    <col min="8247" max="8247" width="2.5" style="1"/>
    <col min="8248" max="8249" width="13.75" style="1" customWidth="1"/>
    <col min="8250" max="8286" width="2.5" style="1" customWidth="1"/>
    <col min="8287" max="8423" width="2.5" style="1"/>
    <col min="8424" max="8424" width="7.75" style="1" customWidth="1"/>
    <col min="8425" max="8461" width="2.5" style="1" customWidth="1"/>
    <col min="8462" max="8463" width="0.75" style="1" customWidth="1"/>
    <col min="8464" max="8464" width="5.625" style="1" customWidth="1"/>
    <col min="8465" max="8465" width="10.375" style="1" customWidth="1"/>
    <col min="8466" max="8466" width="12.75" style="1" bestFit="1" customWidth="1"/>
    <col min="8467" max="8467" width="3.5" style="1" bestFit="1" customWidth="1"/>
    <col min="8468" max="8502" width="2.5" style="1" customWidth="1"/>
    <col min="8503" max="8503" width="2.5" style="1"/>
    <col min="8504" max="8505" width="13.75" style="1" customWidth="1"/>
    <col min="8506" max="8542" width="2.5" style="1" customWidth="1"/>
    <col min="8543" max="8679" width="2.5" style="1"/>
    <col min="8680" max="8680" width="7.75" style="1" customWidth="1"/>
    <col min="8681" max="8717" width="2.5" style="1" customWidth="1"/>
    <col min="8718" max="8719" width="0.75" style="1" customWidth="1"/>
    <col min="8720" max="8720" width="5.625" style="1" customWidth="1"/>
    <col min="8721" max="8721" width="10.375" style="1" customWidth="1"/>
    <col min="8722" max="8722" width="12.75" style="1" bestFit="1" customWidth="1"/>
    <col min="8723" max="8723" width="3.5" style="1" bestFit="1" customWidth="1"/>
    <col min="8724" max="8758" width="2.5" style="1" customWidth="1"/>
    <col min="8759" max="8759" width="2.5" style="1"/>
    <col min="8760" max="8761" width="13.75" style="1" customWidth="1"/>
    <col min="8762" max="8798" width="2.5" style="1" customWidth="1"/>
    <col min="8799" max="8935" width="2.5" style="1"/>
    <col min="8936" max="8936" width="7.75" style="1" customWidth="1"/>
    <col min="8937" max="8973" width="2.5" style="1" customWidth="1"/>
    <col min="8974" max="8975" width="0.75" style="1" customWidth="1"/>
    <col min="8976" max="8976" width="5.625" style="1" customWidth="1"/>
    <col min="8977" max="8977" width="10.375" style="1" customWidth="1"/>
    <col min="8978" max="8978" width="12.75" style="1" bestFit="1" customWidth="1"/>
    <col min="8979" max="8979" width="3.5" style="1" bestFit="1" customWidth="1"/>
    <col min="8980" max="9014" width="2.5" style="1" customWidth="1"/>
    <col min="9015" max="9015" width="2.5" style="1"/>
    <col min="9016" max="9017" width="13.75" style="1" customWidth="1"/>
    <col min="9018" max="9054" width="2.5" style="1" customWidth="1"/>
    <col min="9055" max="9191" width="2.5" style="1"/>
    <col min="9192" max="9192" width="7.75" style="1" customWidth="1"/>
    <col min="9193" max="9229" width="2.5" style="1" customWidth="1"/>
    <col min="9230" max="9231" width="0.75" style="1" customWidth="1"/>
    <col min="9232" max="9232" width="5.625" style="1" customWidth="1"/>
    <col min="9233" max="9233" width="10.375" style="1" customWidth="1"/>
    <col min="9234" max="9234" width="12.75" style="1" bestFit="1" customWidth="1"/>
    <col min="9235" max="9235" width="3.5" style="1" bestFit="1" customWidth="1"/>
    <col min="9236" max="9270" width="2.5" style="1" customWidth="1"/>
    <col min="9271" max="9271" width="2.5" style="1"/>
    <col min="9272" max="9273" width="13.75" style="1" customWidth="1"/>
    <col min="9274" max="9310" width="2.5" style="1" customWidth="1"/>
    <col min="9311" max="9447" width="2.5" style="1"/>
    <col min="9448" max="9448" width="7.75" style="1" customWidth="1"/>
    <col min="9449" max="9485" width="2.5" style="1" customWidth="1"/>
    <col min="9486" max="9487" width="0.75" style="1" customWidth="1"/>
    <col min="9488" max="9488" width="5.625" style="1" customWidth="1"/>
    <col min="9489" max="9489" width="10.375" style="1" customWidth="1"/>
    <col min="9490" max="9490" width="12.75" style="1" bestFit="1" customWidth="1"/>
    <col min="9491" max="9491" width="3.5" style="1" bestFit="1" customWidth="1"/>
    <col min="9492" max="9526" width="2.5" style="1" customWidth="1"/>
    <col min="9527" max="9527" width="2.5" style="1"/>
    <col min="9528" max="9529" width="13.75" style="1" customWidth="1"/>
    <col min="9530" max="9566" width="2.5" style="1" customWidth="1"/>
    <col min="9567" max="9703" width="2.5" style="1"/>
    <col min="9704" max="9704" width="7.75" style="1" customWidth="1"/>
    <col min="9705" max="9741" width="2.5" style="1" customWidth="1"/>
    <col min="9742" max="9743" width="0.75" style="1" customWidth="1"/>
    <col min="9744" max="9744" width="5.625" style="1" customWidth="1"/>
    <col min="9745" max="9745" width="10.375" style="1" customWidth="1"/>
    <col min="9746" max="9746" width="12.75" style="1" bestFit="1" customWidth="1"/>
    <col min="9747" max="9747" width="3.5" style="1" bestFit="1" customWidth="1"/>
    <col min="9748" max="9782" width="2.5" style="1" customWidth="1"/>
    <col min="9783" max="9783" width="2.5" style="1"/>
    <col min="9784" max="9785" width="13.75" style="1" customWidth="1"/>
    <col min="9786" max="9822" width="2.5" style="1" customWidth="1"/>
    <col min="9823" max="9959" width="2.5" style="1"/>
    <col min="9960" max="9960" width="7.75" style="1" customWidth="1"/>
    <col min="9961" max="9997" width="2.5" style="1" customWidth="1"/>
    <col min="9998" max="9999" width="0.75" style="1" customWidth="1"/>
    <col min="10000" max="10000" width="5.625" style="1" customWidth="1"/>
    <col min="10001" max="10001" width="10.375" style="1" customWidth="1"/>
    <col min="10002" max="10002" width="12.75" style="1" bestFit="1" customWidth="1"/>
    <col min="10003" max="10003" width="3.5" style="1" bestFit="1" customWidth="1"/>
    <col min="10004" max="10038" width="2.5" style="1" customWidth="1"/>
    <col min="10039" max="10039" width="2.5" style="1"/>
    <col min="10040" max="10041" width="13.75" style="1" customWidth="1"/>
    <col min="10042" max="10078" width="2.5" style="1" customWidth="1"/>
    <col min="10079" max="10215" width="2.5" style="1"/>
    <col min="10216" max="10216" width="7.75" style="1" customWidth="1"/>
    <col min="10217" max="10253" width="2.5" style="1" customWidth="1"/>
    <col min="10254" max="10255" width="0.75" style="1" customWidth="1"/>
    <col min="10256" max="10256" width="5.625" style="1" customWidth="1"/>
    <col min="10257" max="10257" width="10.375" style="1" customWidth="1"/>
    <col min="10258" max="10258" width="12.75" style="1" bestFit="1" customWidth="1"/>
    <col min="10259" max="10259" width="3.5" style="1" bestFit="1" customWidth="1"/>
    <col min="10260" max="10294" width="2.5" style="1" customWidth="1"/>
    <col min="10295" max="10295" width="2.5" style="1"/>
    <col min="10296" max="10297" width="13.75" style="1" customWidth="1"/>
    <col min="10298" max="10334" width="2.5" style="1" customWidth="1"/>
    <col min="10335" max="10471" width="2.5" style="1"/>
    <col min="10472" max="10472" width="7.75" style="1" customWidth="1"/>
    <col min="10473" max="10509" width="2.5" style="1" customWidth="1"/>
    <col min="10510" max="10511" width="0.75" style="1" customWidth="1"/>
    <col min="10512" max="10512" width="5.625" style="1" customWidth="1"/>
    <col min="10513" max="10513" width="10.375" style="1" customWidth="1"/>
    <col min="10514" max="10514" width="12.75" style="1" bestFit="1" customWidth="1"/>
    <col min="10515" max="10515" width="3.5" style="1" bestFit="1" customWidth="1"/>
    <col min="10516" max="10550" width="2.5" style="1" customWidth="1"/>
    <col min="10551" max="10551" width="2.5" style="1"/>
    <col min="10552" max="10553" width="13.75" style="1" customWidth="1"/>
    <col min="10554" max="10590" width="2.5" style="1" customWidth="1"/>
    <col min="10591" max="10727" width="2.5" style="1"/>
    <col min="10728" max="10728" width="7.75" style="1" customWidth="1"/>
    <col min="10729" max="10765" width="2.5" style="1" customWidth="1"/>
    <col min="10766" max="10767" width="0.75" style="1" customWidth="1"/>
    <col min="10768" max="10768" width="5.625" style="1" customWidth="1"/>
    <col min="10769" max="10769" width="10.375" style="1" customWidth="1"/>
    <col min="10770" max="10770" width="12.75" style="1" bestFit="1" customWidth="1"/>
    <col min="10771" max="10771" width="3.5" style="1" bestFit="1" customWidth="1"/>
    <col min="10772" max="10806" width="2.5" style="1" customWidth="1"/>
    <col min="10807" max="10807" width="2.5" style="1"/>
    <col min="10808" max="10809" width="13.75" style="1" customWidth="1"/>
    <col min="10810" max="10846" width="2.5" style="1" customWidth="1"/>
    <col min="10847" max="10983" width="2.5" style="1"/>
    <col min="10984" max="10984" width="7.75" style="1" customWidth="1"/>
    <col min="10985" max="11021" width="2.5" style="1" customWidth="1"/>
    <col min="11022" max="11023" width="0.75" style="1" customWidth="1"/>
    <col min="11024" max="11024" width="5.625" style="1" customWidth="1"/>
    <col min="11025" max="11025" width="10.375" style="1" customWidth="1"/>
    <col min="11026" max="11026" width="12.75" style="1" bestFit="1" customWidth="1"/>
    <col min="11027" max="11027" width="3.5" style="1" bestFit="1" customWidth="1"/>
    <col min="11028" max="11062" width="2.5" style="1" customWidth="1"/>
    <col min="11063" max="11063" width="2.5" style="1"/>
    <col min="11064" max="11065" width="13.75" style="1" customWidth="1"/>
    <col min="11066" max="11102" width="2.5" style="1" customWidth="1"/>
    <col min="11103" max="11239" width="2.5" style="1"/>
    <col min="11240" max="11240" width="7.75" style="1" customWidth="1"/>
    <col min="11241" max="11277" width="2.5" style="1" customWidth="1"/>
    <col min="11278" max="11279" width="0.75" style="1" customWidth="1"/>
    <col min="11280" max="11280" width="5.625" style="1" customWidth="1"/>
    <col min="11281" max="11281" width="10.375" style="1" customWidth="1"/>
    <col min="11282" max="11282" width="12.75" style="1" bestFit="1" customWidth="1"/>
    <col min="11283" max="11283" width="3.5" style="1" bestFit="1" customWidth="1"/>
    <col min="11284" max="11318" width="2.5" style="1" customWidth="1"/>
    <col min="11319" max="11319" width="2.5" style="1"/>
    <col min="11320" max="11321" width="13.75" style="1" customWidth="1"/>
    <col min="11322" max="11358" width="2.5" style="1" customWidth="1"/>
    <col min="11359" max="11495" width="2.5" style="1"/>
    <col min="11496" max="11496" width="7.75" style="1" customWidth="1"/>
    <col min="11497" max="11533" width="2.5" style="1" customWidth="1"/>
    <col min="11534" max="11535" width="0.75" style="1" customWidth="1"/>
    <col min="11536" max="11536" width="5.625" style="1" customWidth="1"/>
    <col min="11537" max="11537" width="10.375" style="1" customWidth="1"/>
    <col min="11538" max="11538" width="12.75" style="1" bestFit="1" customWidth="1"/>
    <col min="11539" max="11539" width="3.5" style="1" bestFit="1" customWidth="1"/>
    <col min="11540" max="11574" width="2.5" style="1" customWidth="1"/>
    <col min="11575" max="11575" width="2.5" style="1"/>
    <col min="11576" max="11577" width="13.75" style="1" customWidth="1"/>
    <col min="11578" max="11614" width="2.5" style="1" customWidth="1"/>
    <col min="11615" max="11751" width="2.5" style="1"/>
    <col min="11752" max="11752" width="7.75" style="1" customWidth="1"/>
    <col min="11753" max="11789" width="2.5" style="1" customWidth="1"/>
    <col min="11790" max="11791" width="0.75" style="1" customWidth="1"/>
    <col min="11792" max="11792" width="5.625" style="1" customWidth="1"/>
    <col min="11793" max="11793" width="10.375" style="1" customWidth="1"/>
    <col min="11794" max="11794" width="12.75" style="1" bestFit="1" customWidth="1"/>
    <col min="11795" max="11795" width="3.5" style="1" bestFit="1" customWidth="1"/>
    <col min="11796" max="11830" width="2.5" style="1" customWidth="1"/>
    <col min="11831" max="11831" width="2.5" style="1"/>
    <col min="11832" max="11833" width="13.75" style="1" customWidth="1"/>
    <col min="11834" max="11870" width="2.5" style="1" customWidth="1"/>
    <col min="11871" max="12007" width="2.5" style="1"/>
    <col min="12008" max="12008" width="7.75" style="1" customWidth="1"/>
    <col min="12009" max="12045" width="2.5" style="1" customWidth="1"/>
    <col min="12046" max="12047" width="0.75" style="1" customWidth="1"/>
    <col min="12048" max="12048" width="5.625" style="1" customWidth="1"/>
    <col min="12049" max="12049" width="10.375" style="1" customWidth="1"/>
    <col min="12050" max="12050" width="12.75" style="1" bestFit="1" customWidth="1"/>
    <col min="12051" max="12051" width="3.5" style="1" bestFit="1" customWidth="1"/>
    <col min="12052" max="12086" width="2.5" style="1" customWidth="1"/>
    <col min="12087" max="12087" width="2.5" style="1"/>
    <col min="12088" max="12089" width="13.75" style="1" customWidth="1"/>
    <col min="12090" max="12126" width="2.5" style="1" customWidth="1"/>
    <col min="12127" max="12263" width="2.5" style="1"/>
    <col min="12264" max="12264" width="7.75" style="1" customWidth="1"/>
    <col min="12265" max="12301" width="2.5" style="1" customWidth="1"/>
    <col min="12302" max="12303" width="0.75" style="1" customWidth="1"/>
    <col min="12304" max="12304" width="5.625" style="1" customWidth="1"/>
    <col min="12305" max="12305" width="10.375" style="1" customWidth="1"/>
    <col min="12306" max="12306" width="12.75" style="1" bestFit="1" customWidth="1"/>
    <col min="12307" max="12307" width="3.5" style="1" bestFit="1" customWidth="1"/>
    <col min="12308" max="12342" width="2.5" style="1" customWidth="1"/>
    <col min="12343" max="12343" width="2.5" style="1"/>
    <col min="12344" max="12345" width="13.75" style="1" customWidth="1"/>
    <col min="12346" max="12382" width="2.5" style="1" customWidth="1"/>
    <col min="12383" max="12519" width="2.5" style="1"/>
    <col min="12520" max="12520" width="7.75" style="1" customWidth="1"/>
    <col min="12521" max="12557" width="2.5" style="1" customWidth="1"/>
    <col min="12558" max="12559" width="0.75" style="1" customWidth="1"/>
    <col min="12560" max="12560" width="5.625" style="1" customWidth="1"/>
    <col min="12561" max="12561" width="10.375" style="1" customWidth="1"/>
    <col min="12562" max="12562" width="12.75" style="1" bestFit="1" customWidth="1"/>
    <col min="12563" max="12563" width="3.5" style="1" bestFit="1" customWidth="1"/>
    <col min="12564" max="12598" width="2.5" style="1" customWidth="1"/>
    <col min="12599" max="12599" width="2.5" style="1"/>
    <col min="12600" max="12601" width="13.75" style="1" customWidth="1"/>
    <col min="12602" max="12638" width="2.5" style="1" customWidth="1"/>
    <col min="12639" max="12775" width="2.5" style="1"/>
    <col min="12776" max="12776" width="7.75" style="1" customWidth="1"/>
    <col min="12777" max="12813" width="2.5" style="1" customWidth="1"/>
    <col min="12814" max="12815" width="0.75" style="1" customWidth="1"/>
    <col min="12816" max="12816" width="5.625" style="1" customWidth="1"/>
    <col min="12817" max="12817" width="10.375" style="1" customWidth="1"/>
    <col min="12818" max="12818" width="12.75" style="1" bestFit="1" customWidth="1"/>
    <col min="12819" max="12819" width="3.5" style="1" bestFit="1" customWidth="1"/>
    <col min="12820" max="12854" width="2.5" style="1" customWidth="1"/>
    <col min="12855" max="12855" width="2.5" style="1"/>
    <col min="12856" max="12857" width="13.75" style="1" customWidth="1"/>
    <col min="12858" max="12894" width="2.5" style="1" customWidth="1"/>
    <col min="12895" max="13031" width="2.5" style="1"/>
    <col min="13032" max="13032" width="7.75" style="1" customWidth="1"/>
    <col min="13033" max="13069" width="2.5" style="1" customWidth="1"/>
    <col min="13070" max="13071" width="0.75" style="1" customWidth="1"/>
    <col min="13072" max="13072" width="5.625" style="1" customWidth="1"/>
    <col min="13073" max="13073" width="10.375" style="1" customWidth="1"/>
    <col min="13074" max="13074" width="12.75" style="1" bestFit="1" customWidth="1"/>
    <col min="13075" max="13075" width="3.5" style="1" bestFit="1" customWidth="1"/>
    <col min="13076" max="13110" width="2.5" style="1" customWidth="1"/>
    <col min="13111" max="13111" width="2.5" style="1"/>
    <col min="13112" max="13113" width="13.75" style="1" customWidth="1"/>
    <col min="13114" max="13150" width="2.5" style="1" customWidth="1"/>
    <col min="13151" max="13287" width="2.5" style="1"/>
    <col min="13288" max="13288" width="7.75" style="1" customWidth="1"/>
    <col min="13289" max="13325" width="2.5" style="1" customWidth="1"/>
    <col min="13326" max="13327" width="0.75" style="1" customWidth="1"/>
    <col min="13328" max="13328" width="5.625" style="1" customWidth="1"/>
    <col min="13329" max="13329" width="10.375" style="1" customWidth="1"/>
    <col min="13330" max="13330" width="12.75" style="1" bestFit="1" customWidth="1"/>
    <col min="13331" max="13331" width="3.5" style="1" bestFit="1" customWidth="1"/>
    <col min="13332" max="13366" width="2.5" style="1" customWidth="1"/>
    <col min="13367" max="13367" width="2.5" style="1"/>
    <col min="13368" max="13369" width="13.75" style="1" customWidth="1"/>
    <col min="13370" max="13406" width="2.5" style="1" customWidth="1"/>
    <col min="13407" max="13543" width="2.5" style="1"/>
    <col min="13544" max="13544" width="7.75" style="1" customWidth="1"/>
    <col min="13545" max="13581" width="2.5" style="1" customWidth="1"/>
    <col min="13582" max="13583" width="0.75" style="1" customWidth="1"/>
    <col min="13584" max="13584" width="5.625" style="1" customWidth="1"/>
    <col min="13585" max="13585" width="10.375" style="1" customWidth="1"/>
    <col min="13586" max="13586" width="12.75" style="1" bestFit="1" customWidth="1"/>
    <col min="13587" max="13587" width="3.5" style="1" bestFit="1" customWidth="1"/>
    <col min="13588" max="13622" width="2.5" style="1" customWidth="1"/>
    <col min="13623" max="13623" width="2.5" style="1"/>
    <col min="13624" max="13625" width="13.75" style="1" customWidth="1"/>
    <col min="13626" max="13662" width="2.5" style="1" customWidth="1"/>
    <col min="13663" max="13799" width="2.5" style="1"/>
    <col min="13800" max="13800" width="7.75" style="1" customWidth="1"/>
    <col min="13801" max="13837" width="2.5" style="1" customWidth="1"/>
    <col min="13838" max="13839" width="0.75" style="1" customWidth="1"/>
    <col min="13840" max="13840" width="5.625" style="1" customWidth="1"/>
    <col min="13841" max="13841" width="10.375" style="1" customWidth="1"/>
    <col min="13842" max="13842" width="12.75" style="1" bestFit="1" customWidth="1"/>
    <col min="13843" max="13843" width="3.5" style="1" bestFit="1" customWidth="1"/>
    <col min="13844" max="13878" width="2.5" style="1" customWidth="1"/>
    <col min="13879" max="13879" width="2.5" style="1"/>
    <col min="13880" max="13881" width="13.75" style="1" customWidth="1"/>
    <col min="13882" max="13918" width="2.5" style="1" customWidth="1"/>
    <col min="13919" max="14055" width="2.5" style="1"/>
    <col min="14056" max="14056" width="7.75" style="1" customWidth="1"/>
    <col min="14057" max="14093" width="2.5" style="1" customWidth="1"/>
    <col min="14094" max="14095" width="0.75" style="1" customWidth="1"/>
    <col min="14096" max="14096" width="5.625" style="1" customWidth="1"/>
    <col min="14097" max="14097" width="10.375" style="1" customWidth="1"/>
    <col min="14098" max="14098" width="12.75" style="1" bestFit="1" customWidth="1"/>
    <col min="14099" max="14099" width="3.5" style="1" bestFit="1" customWidth="1"/>
    <col min="14100" max="14134" width="2.5" style="1" customWidth="1"/>
    <col min="14135" max="14135" width="2.5" style="1"/>
    <col min="14136" max="14137" width="13.75" style="1" customWidth="1"/>
    <col min="14138" max="14174" width="2.5" style="1" customWidth="1"/>
    <col min="14175" max="14311" width="2.5" style="1"/>
    <col min="14312" max="14312" width="7.75" style="1" customWidth="1"/>
    <col min="14313" max="14349" width="2.5" style="1" customWidth="1"/>
    <col min="14350" max="14351" width="0.75" style="1" customWidth="1"/>
    <col min="14352" max="14352" width="5.625" style="1" customWidth="1"/>
    <col min="14353" max="14353" width="10.375" style="1" customWidth="1"/>
    <col min="14354" max="14354" width="12.75" style="1" bestFit="1" customWidth="1"/>
    <col min="14355" max="14355" width="3.5" style="1" bestFit="1" customWidth="1"/>
    <col min="14356" max="14390" width="2.5" style="1" customWidth="1"/>
    <col min="14391" max="14391" width="2.5" style="1"/>
    <col min="14392" max="14393" width="13.75" style="1" customWidth="1"/>
    <col min="14394" max="14430" width="2.5" style="1" customWidth="1"/>
    <col min="14431" max="14567" width="2.5" style="1"/>
    <col min="14568" max="14568" width="7.75" style="1" customWidth="1"/>
    <col min="14569" max="14605" width="2.5" style="1" customWidth="1"/>
    <col min="14606" max="14607" width="0.75" style="1" customWidth="1"/>
    <col min="14608" max="14608" width="5.625" style="1" customWidth="1"/>
    <col min="14609" max="14609" width="10.375" style="1" customWidth="1"/>
    <col min="14610" max="14610" width="12.75" style="1" bestFit="1" customWidth="1"/>
    <col min="14611" max="14611" width="3.5" style="1" bestFit="1" customWidth="1"/>
    <col min="14612" max="14646" width="2.5" style="1" customWidth="1"/>
    <col min="14647" max="14647" width="2.5" style="1"/>
    <col min="14648" max="14649" width="13.75" style="1" customWidth="1"/>
    <col min="14650" max="14686" width="2.5" style="1" customWidth="1"/>
    <col min="14687" max="14823" width="2.5" style="1"/>
    <col min="14824" max="14824" width="7.75" style="1" customWidth="1"/>
    <col min="14825" max="14861" width="2.5" style="1" customWidth="1"/>
    <col min="14862" max="14863" width="0.75" style="1" customWidth="1"/>
    <col min="14864" max="14864" width="5.625" style="1" customWidth="1"/>
    <col min="14865" max="14865" width="10.375" style="1" customWidth="1"/>
    <col min="14866" max="14866" width="12.75" style="1" bestFit="1" customWidth="1"/>
    <col min="14867" max="14867" width="3.5" style="1" bestFit="1" customWidth="1"/>
    <col min="14868" max="14902" width="2.5" style="1" customWidth="1"/>
    <col min="14903" max="14903" width="2.5" style="1"/>
    <col min="14904" max="14905" width="13.75" style="1" customWidth="1"/>
    <col min="14906" max="14942" width="2.5" style="1" customWidth="1"/>
    <col min="14943" max="15079" width="2.5" style="1"/>
    <col min="15080" max="15080" width="7.75" style="1" customWidth="1"/>
    <col min="15081" max="15117" width="2.5" style="1" customWidth="1"/>
    <col min="15118" max="15119" width="0.75" style="1" customWidth="1"/>
    <col min="15120" max="15120" width="5.625" style="1" customWidth="1"/>
    <col min="15121" max="15121" width="10.375" style="1" customWidth="1"/>
    <col min="15122" max="15122" width="12.75" style="1" bestFit="1" customWidth="1"/>
    <col min="15123" max="15123" width="3.5" style="1" bestFit="1" customWidth="1"/>
    <col min="15124" max="15158" width="2.5" style="1" customWidth="1"/>
    <col min="15159" max="15159" width="2.5" style="1"/>
    <col min="15160" max="15161" width="13.75" style="1" customWidth="1"/>
    <col min="15162" max="15198" width="2.5" style="1" customWidth="1"/>
    <col min="15199" max="15335" width="2.5" style="1"/>
    <col min="15336" max="15336" width="7.75" style="1" customWidth="1"/>
    <col min="15337" max="15373" width="2.5" style="1" customWidth="1"/>
    <col min="15374" max="15375" width="0.75" style="1" customWidth="1"/>
    <col min="15376" max="15376" width="5.625" style="1" customWidth="1"/>
    <col min="15377" max="15377" width="10.375" style="1" customWidth="1"/>
    <col min="15378" max="15378" width="12.75" style="1" bestFit="1" customWidth="1"/>
    <col min="15379" max="15379" width="3.5" style="1" bestFit="1" customWidth="1"/>
    <col min="15380" max="15414" width="2.5" style="1" customWidth="1"/>
    <col min="15415" max="15415" width="2.5" style="1"/>
    <col min="15416" max="15417" width="13.75" style="1" customWidth="1"/>
    <col min="15418" max="15454" width="2.5" style="1" customWidth="1"/>
    <col min="15455" max="15591" width="2.5" style="1"/>
    <col min="15592" max="15592" width="7.75" style="1" customWidth="1"/>
    <col min="15593" max="15629" width="2.5" style="1" customWidth="1"/>
    <col min="15630" max="15631" width="0.75" style="1" customWidth="1"/>
    <col min="15632" max="15632" width="5.625" style="1" customWidth="1"/>
    <col min="15633" max="15633" width="10.375" style="1" customWidth="1"/>
    <col min="15634" max="15634" width="12.75" style="1" bestFit="1" customWidth="1"/>
    <col min="15635" max="15635" width="3.5" style="1" bestFit="1" customWidth="1"/>
    <col min="15636" max="15670" width="2.5" style="1" customWidth="1"/>
    <col min="15671" max="15671" width="2.5" style="1"/>
    <col min="15672" max="15673" width="13.75" style="1" customWidth="1"/>
    <col min="15674" max="15710" width="2.5" style="1" customWidth="1"/>
    <col min="15711" max="15847" width="2.5" style="1"/>
    <col min="15848" max="15848" width="7.75" style="1" customWidth="1"/>
    <col min="15849" max="15885" width="2.5" style="1" customWidth="1"/>
    <col min="15886" max="15887" width="0.75" style="1" customWidth="1"/>
    <col min="15888" max="15888" width="5.625" style="1" customWidth="1"/>
    <col min="15889" max="15889" width="10.375" style="1" customWidth="1"/>
    <col min="15890" max="15890" width="12.75" style="1" bestFit="1" customWidth="1"/>
    <col min="15891" max="15891" width="3.5" style="1" bestFit="1" customWidth="1"/>
    <col min="15892" max="15926" width="2.5" style="1" customWidth="1"/>
    <col min="15927" max="15927" width="2.5" style="1"/>
    <col min="15928" max="15929" width="13.75" style="1" customWidth="1"/>
    <col min="15930" max="15966" width="2.5" style="1" customWidth="1"/>
    <col min="15967" max="16103" width="2.5" style="1"/>
    <col min="16104" max="16104" width="7.75" style="1" customWidth="1"/>
    <col min="16105" max="16141" width="2.5" style="1" customWidth="1"/>
    <col min="16142" max="16143" width="0.75" style="1" customWidth="1"/>
    <col min="16144" max="16144" width="5.625" style="1" customWidth="1"/>
    <col min="16145" max="16145" width="10.375" style="1" customWidth="1"/>
    <col min="16146" max="16146" width="12.75" style="1" bestFit="1" customWidth="1"/>
    <col min="16147" max="16147" width="3.5" style="1" bestFit="1" customWidth="1"/>
    <col min="16148" max="16182" width="2.5" style="1" customWidth="1"/>
    <col min="16183" max="16183" width="2.5" style="1"/>
    <col min="16184" max="16185" width="13.75" style="1" customWidth="1"/>
    <col min="16186" max="16222" width="2.5" style="1" customWidth="1"/>
    <col min="16223" max="16384" width="2.5" style="1"/>
  </cols>
  <sheetData>
    <row r="1" spans="2:44" ht="6" customHeight="1" x14ac:dyDescent="0.15"/>
    <row r="2" spans="2:44" ht="14.25" x14ac:dyDescent="0.15">
      <c r="B2" s="249" t="s">
        <v>49</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50" t="s">
        <v>246</v>
      </c>
      <c r="AJ2" s="250"/>
      <c r="AK2" s="250"/>
      <c r="AL2" s="250"/>
      <c r="AM2" s="20"/>
      <c r="AN2" s="20" t="s">
        <v>1</v>
      </c>
      <c r="AO2" s="20">
        <f>出来高申請管理表!AR1</f>
        <v>1</v>
      </c>
      <c r="AQ2" s="16"/>
      <c r="AR2" s="3"/>
    </row>
    <row r="3" spans="2:44" ht="6" customHeight="1" x14ac:dyDescent="0.15">
      <c r="AE3" s="43"/>
      <c r="AF3" s="43"/>
      <c r="AG3" s="43"/>
      <c r="AH3" s="43"/>
      <c r="AI3" s="43"/>
      <c r="AJ3" s="43"/>
      <c r="AK3" s="43"/>
      <c r="AL3" s="43"/>
      <c r="AM3" s="20"/>
      <c r="AN3" s="20" t="s">
        <v>2</v>
      </c>
      <c r="AO3" s="20">
        <f>出来高申請管理表!AR2</f>
        <v>8</v>
      </c>
    </row>
    <row r="4" spans="2:44" ht="12" customHeight="1" x14ac:dyDescent="0.15">
      <c r="M4" s="251" t="s">
        <v>50</v>
      </c>
      <c r="N4" s="251"/>
      <c r="O4" s="251"/>
      <c r="P4" s="251"/>
      <c r="Q4" s="251"/>
      <c r="R4" s="251"/>
      <c r="S4" s="251"/>
      <c r="T4" s="251"/>
      <c r="U4" s="251"/>
      <c r="V4" s="251"/>
      <c r="W4" s="251"/>
      <c r="X4" s="251"/>
      <c r="Y4" s="251"/>
      <c r="Z4" s="251"/>
      <c r="AA4" s="251"/>
      <c r="AB4" s="251"/>
      <c r="AC4" s="251"/>
      <c r="AM4" s="20"/>
      <c r="AN4" s="20" t="s">
        <v>6</v>
      </c>
      <c r="AO4" s="20">
        <f>出来高申請管理表!AR3</f>
        <v>0</v>
      </c>
    </row>
    <row r="5" spans="2:44" ht="12" customHeight="1" x14ac:dyDescent="0.15">
      <c r="M5" s="251"/>
      <c r="N5" s="251"/>
      <c r="O5" s="251"/>
      <c r="P5" s="251"/>
      <c r="Q5" s="251"/>
      <c r="R5" s="251"/>
      <c r="S5" s="251"/>
      <c r="T5" s="251"/>
      <c r="U5" s="251"/>
      <c r="V5" s="251"/>
      <c r="W5" s="251"/>
      <c r="X5" s="251"/>
      <c r="Y5" s="251"/>
      <c r="Z5" s="251"/>
      <c r="AA5" s="251"/>
      <c r="AB5" s="251"/>
      <c r="AC5" s="251"/>
      <c r="AM5" s="20"/>
      <c r="AN5" s="20" t="s">
        <v>51</v>
      </c>
      <c r="AO5" s="20">
        <f>出来高申請管理表!AR4</f>
        <v>0</v>
      </c>
    </row>
    <row r="6" spans="2:44" ht="15" customHeight="1" x14ac:dyDescent="0.15">
      <c r="B6" s="4" t="s">
        <v>52</v>
      </c>
      <c r="M6" s="5"/>
      <c r="N6" s="5"/>
      <c r="O6" s="5"/>
      <c r="P6" s="5"/>
      <c r="Q6" s="5"/>
      <c r="R6" s="5"/>
      <c r="S6" s="5"/>
      <c r="T6" s="5"/>
      <c r="U6" s="5"/>
      <c r="V6" s="5"/>
      <c r="W6" s="5"/>
      <c r="X6" s="5"/>
      <c r="Y6" s="5"/>
      <c r="Z6" s="5"/>
      <c r="AA6" s="5"/>
      <c r="AM6" s="22"/>
      <c r="AN6" s="22" t="s">
        <v>53</v>
      </c>
      <c r="AO6" s="22">
        <f>出来高申請管理表!AR5-1</f>
        <v>25</v>
      </c>
    </row>
    <row r="7" spans="2:44" ht="6" customHeight="1" x14ac:dyDescent="0.15">
      <c r="M7" s="5"/>
      <c r="N7" s="5"/>
      <c r="O7" s="5"/>
      <c r="P7" s="5"/>
      <c r="Q7" s="5"/>
      <c r="R7" s="5"/>
      <c r="S7" s="5"/>
      <c r="T7" s="41"/>
      <c r="U7" s="41"/>
      <c r="V7" s="41"/>
      <c r="W7" s="41"/>
      <c r="AM7" s="22"/>
      <c r="AN7" s="22" t="s">
        <v>1</v>
      </c>
      <c r="AO7" s="22">
        <f>IF(SUM(AO5,AO3,-1)&lt;AO3,AO3,SUM(AO5,AO3,-1))</f>
        <v>8</v>
      </c>
    </row>
    <row r="8" spans="2:44" ht="13.5" customHeight="1" x14ac:dyDescent="0.15">
      <c r="B8" s="6" t="s">
        <v>54</v>
      </c>
      <c r="G8" s="239" t="e">
        <f>出来高申請管理表!D34</f>
        <v>#N/A</v>
      </c>
      <c r="H8" s="239"/>
      <c r="I8" s="239"/>
      <c r="J8" s="239"/>
      <c r="K8" s="239"/>
      <c r="L8" s="239"/>
      <c r="M8" s="239"/>
      <c r="N8" s="239"/>
      <c r="O8" s="239"/>
      <c r="P8" s="239"/>
      <c r="Q8" s="239"/>
      <c r="R8" s="239"/>
      <c r="T8" s="41" t="s">
        <v>55</v>
      </c>
      <c r="U8" s="41"/>
      <c r="V8" s="41"/>
      <c r="W8" s="41"/>
      <c r="AM8" s="22"/>
      <c r="AN8" s="22" t="s">
        <v>56</v>
      </c>
      <c r="AO8" s="22">
        <f>SUM(AO2,AO3,-1)</f>
        <v>8</v>
      </c>
    </row>
    <row r="9" spans="2:44" ht="13.5" customHeight="1" x14ac:dyDescent="0.15">
      <c r="B9" s="7"/>
      <c r="C9" s="7"/>
      <c r="D9" s="7"/>
      <c r="E9" s="7"/>
      <c r="F9" s="7"/>
      <c r="G9" s="240"/>
      <c r="H9" s="240"/>
      <c r="I9" s="240"/>
      <c r="J9" s="240"/>
      <c r="K9" s="240"/>
      <c r="L9" s="240"/>
      <c r="M9" s="240"/>
      <c r="N9" s="240"/>
      <c r="O9" s="240"/>
      <c r="P9" s="240"/>
      <c r="Q9" s="240"/>
      <c r="R9" s="240"/>
    </row>
    <row r="10" spans="2:44" ht="13.5" customHeight="1" x14ac:dyDescent="0.15">
      <c r="B10" s="6" t="s">
        <v>57</v>
      </c>
      <c r="G10" s="252" t="str">
        <f>出来高申請管理表!E5</f>
        <v>#発注番号#</v>
      </c>
      <c r="H10" s="252"/>
      <c r="I10" s="252"/>
      <c r="J10" s="252"/>
      <c r="K10" s="252"/>
      <c r="L10" s="252"/>
      <c r="M10" s="252"/>
      <c r="N10" s="252"/>
      <c r="O10" s="252"/>
      <c r="P10" s="252"/>
      <c r="Q10" s="252"/>
      <c r="R10" s="252"/>
    </row>
    <row r="11" spans="2:44" ht="13.5" customHeight="1" x14ac:dyDescent="0.15">
      <c r="B11" s="7"/>
      <c r="C11" s="7"/>
      <c r="D11" s="7"/>
      <c r="E11" s="7"/>
      <c r="F11" s="7"/>
      <c r="G11" s="253"/>
      <c r="H11" s="253"/>
      <c r="I11" s="253"/>
      <c r="J11" s="253"/>
      <c r="K11" s="253"/>
      <c r="L11" s="253"/>
      <c r="M11" s="253"/>
      <c r="N11" s="253"/>
      <c r="O11" s="253"/>
      <c r="P11" s="253"/>
      <c r="Q11" s="253"/>
      <c r="R11" s="253"/>
    </row>
    <row r="12" spans="2:44" ht="13.5" customHeight="1" x14ac:dyDescent="0.15">
      <c r="B12" s="6" t="s">
        <v>58</v>
      </c>
      <c r="G12" s="252" t="str">
        <f>出来高申請管理表!R3</f>
        <v>#受注担当部門名#</v>
      </c>
      <c r="H12" s="252"/>
      <c r="I12" s="252"/>
      <c r="J12" s="252"/>
      <c r="K12" s="252"/>
      <c r="L12" s="252"/>
      <c r="M12" s="252"/>
      <c r="N12" s="252"/>
      <c r="O12" s="252"/>
      <c r="P12" s="252"/>
      <c r="Q12" s="252"/>
      <c r="R12" s="252"/>
      <c r="AK12" s="1" t="s">
        <v>59</v>
      </c>
    </row>
    <row r="13" spans="2:44" ht="13.5" customHeight="1" x14ac:dyDescent="0.15">
      <c r="B13" s="7"/>
      <c r="C13" s="7"/>
      <c r="D13" s="7"/>
      <c r="E13" s="7"/>
      <c r="F13" s="7"/>
      <c r="G13" s="253"/>
      <c r="H13" s="253"/>
      <c r="I13" s="253"/>
      <c r="J13" s="253"/>
      <c r="K13" s="253"/>
      <c r="L13" s="253"/>
      <c r="M13" s="253"/>
      <c r="N13" s="253"/>
      <c r="O13" s="253"/>
      <c r="P13" s="253"/>
      <c r="Q13" s="253"/>
      <c r="R13" s="253"/>
      <c r="T13" s="8"/>
      <c r="U13" s="8"/>
      <c r="V13" s="8"/>
      <c r="W13" s="8"/>
      <c r="X13" s="8"/>
      <c r="Y13" s="8"/>
      <c r="Z13" s="8"/>
      <c r="AA13" s="8"/>
      <c r="AB13" s="8"/>
      <c r="AC13" s="8"/>
      <c r="AD13" s="8"/>
      <c r="AE13" s="8"/>
      <c r="AF13" s="8"/>
      <c r="AG13" s="8"/>
      <c r="AH13" s="8"/>
      <c r="AI13" s="8"/>
      <c r="AJ13" s="8"/>
      <c r="AK13" s="8"/>
      <c r="AL13" s="8"/>
    </row>
    <row r="14" spans="2:44" ht="6" customHeight="1" x14ac:dyDescent="0.15"/>
    <row r="15" spans="2:44" ht="13.5" customHeight="1" x14ac:dyDescent="0.15">
      <c r="B15" s="281" t="s">
        <v>60</v>
      </c>
      <c r="C15" s="282"/>
      <c r="D15" s="285" t="str">
        <f>出来高申請管理表!E4</f>
        <v>#受注番号#</v>
      </c>
      <c r="E15" s="286"/>
      <c r="F15" s="286"/>
      <c r="G15" s="286"/>
      <c r="H15" s="286"/>
      <c r="I15" s="286"/>
      <c r="J15" s="287"/>
      <c r="K15" s="281" t="s">
        <v>61</v>
      </c>
      <c r="L15" s="282"/>
      <c r="M15" s="291" t="str">
        <f>出来高申請管理表!R5</f>
        <v>#商品名##規格#</v>
      </c>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3"/>
    </row>
    <row r="16" spans="2:44" ht="13.5" customHeight="1" x14ac:dyDescent="0.15">
      <c r="B16" s="279" t="s">
        <v>62</v>
      </c>
      <c r="C16" s="280"/>
      <c r="D16" s="288"/>
      <c r="E16" s="289"/>
      <c r="F16" s="289"/>
      <c r="G16" s="289"/>
      <c r="H16" s="289"/>
      <c r="I16" s="289"/>
      <c r="J16" s="290"/>
      <c r="K16" s="279" t="s">
        <v>63</v>
      </c>
      <c r="L16" s="280"/>
      <c r="M16" s="294"/>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6"/>
    </row>
    <row r="17" spans="2:40" ht="13.5" customHeight="1" x14ac:dyDescent="0.15">
      <c r="B17" s="281" t="s">
        <v>64</v>
      </c>
      <c r="C17" s="311"/>
      <c r="D17" s="311"/>
      <c r="E17" s="282"/>
      <c r="F17" s="305" t="e">
        <f>出来高申請管理表!N34</f>
        <v>#N/A</v>
      </c>
      <c r="G17" s="306"/>
      <c r="H17" s="306"/>
      <c r="I17" s="306"/>
      <c r="J17" s="306"/>
      <c r="K17" s="306"/>
      <c r="L17" s="307"/>
      <c r="M17" s="281" t="s">
        <v>65</v>
      </c>
      <c r="N17" s="282"/>
      <c r="O17" s="268">
        <f>出来高申請管理表!E3</f>
        <v>0</v>
      </c>
      <c r="P17" s="269"/>
      <c r="Q17" s="269"/>
      <c r="R17" s="269"/>
      <c r="S17" s="269"/>
      <c r="T17" s="269"/>
      <c r="U17" s="270"/>
      <c r="V17" s="283" t="s">
        <v>66</v>
      </c>
      <c r="W17" s="274" t="s">
        <v>67</v>
      </c>
      <c r="X17" s="268" t="str">
        <f>出来高申請管理表!E6</f>
        <v>#工期開始日#</v>
      </c>
      <c r="Y17" s="269"/>
      <c r="Z17" s="269"/>
      <c r="AA17" s="269"/>
      <c r="AB17" s="269"/>
      <c r="AC17" s="269"/>
      <c r="AD17" s="270"/>
      <c r="AE17" s="274" t="s">
        <v>68</v>
      </c>
      <c r="AF17" s="268" t="str">
        <f>出来高申請管理表!R6</f>
        <v>#工期終了日#</v>
      </c>
      <c r="AG17" s="269"/>
      <c r="AH17" s="269"/>
      <c r="AI17" s="269"/>
      <c r="AJ17" s="269"/>
      <c r="AK17" s="269"/>
      <c r="AL17" s="270"/>
    </row>
    <row r="18" spans="2:40" ht="13.5" customHeight="1" x14ac:dyDescent="0.15">
      <c r="B18" s="276" t="s">
        <v>69</v>
      </c>
      <c r="C18" s="277"/>
      <c r="D18" s="277"/>
      <c r="E18" s="278"/>
      <c r="F18" s="308"/>
      <c r="G18" s="309"/>
      <c r="H18" s="309"/>
      <c r="I18" s="309"/>
      <c r="J18" s="309"/>
      <c r="K18" s="309"/>
      <c r="L18" s="310"/>
      <c r="M18" s="279" t="s">
        <v>70</v>
      </c>
      <c r="N18" s="280"/>
      <c r="O18" s="271"/>
      <c r="P18" s="272"/>
      <c r="Q18" s="272"/>
      <c r="R18" s="272"/>
      <c r="S18" s="272"/>
      <c r="T18" s="272"/>
      <c r="U18" s="273"/>
      <c r="V18" s="284"/>
      <c r="W18" s="275"/>
      <c r="X18" s="271"/>
      <c r="Y18" s="272"/>
      <c r="Z18" s="272"/>
      <c r="AA18" s="272"/>
      <c r="AB18" s="272"/>
      <c r="AC18" s="272"/>
      <c r="AD18" s="273"/>
      <c r="AE18" s="275"/>
      <c r="AF18" s="271"/>
      <c r="AG18" s="272"/>
      <c r="AH18" s="272"/>
      <c r="AI18" s="272"/>
      <c r="AJ18" s="272"/>
      <c r="AK18" s="272"/>
      <c r="AL18" s="273"/>
    </row>
    <row r="19" spans="2:40" ht="6" customHeight="1" x14ac:dyDescent="0.15">
      <c r="B19" s="9"/>
      <c r="C19" s="9"/>
      <c r="D19" s="10"/>
      <c r="E19" s="10"/>
      <c r="F19" s="10"/>
      <c r="G19" s="10"/>
      <c r="H19" s="10"/>
      <c r="I19" s="10"/>
      <c r="J19" s="10"/>
      <c r="K19" s="11"/>
      <c r="L19" s="9"/>
      <c r="M19" s="10"/>
      <c r="N19" s="10"/>
      <c r="O19" s="10"/>
      <c r="P19" s="10"/>
      <c r="Q19" s="10"/>
      <c r="R19" s="10"/>
      <c r="S19" s="10"/>
      <c r="T19" s="9"/>
      <c r="U19" s="10"/>
      <c r="V19" s="10"/>
      <c r="W19" s="10"/>
      <c r="X19" s="10"/>
      <c r="Y19" s="10"/>
      <c r="Z19" s="10"/>
      <c r="AA19" s="10"/>
    </row>
    <row r="20" spans="2:40" ht="13.5" customHeight="1" x14ac:dyDescent="0.15">
      <c r="B20" s="254" t="s">
        <v>25</v>
      </c>
      <c r="C20" s="255"/>
      <c r="D20" s="256" t="s">
        <v>71</v>
      </c>
      <c r="E20" s="257"/>
      <c r="F20" s="257"/>
      <c r="G20" s="257"/>
      <c r="H20" s="257"/>
      <c r="I20" s="257"/>
      <c r="J20" s="257"/>
      <c r="K20" s="257"/>
      <c r="L20" s="257"/>
      <c r="M20" s="258"/>
      <c r="N20" s="259" t="s">
        <v>72</v>
      </c>
      <c r="O20" s="260"/>
      <c r="P20" s="260"/>
      <c r="Q20" s="260"/>
      <c r="R20" s="261"/>
      <c r="S20" s="256" t="s">
        <v>73</v>
      </c>
      <c r="T20" s="257"/>
      <c r="U20" s="257"/>
      <c r="V20" s="257"/>
      <c r="W20" s="257"/>
      <c r="X20" s="257"/>
      <c r="Y20" s="257"/>
      <c r="Z20" s="257"/>
      <c r="AB20" s="262" t="s">
        <v>74</v>
      </c>
      <c r="AC20" s="263"/>
      <c r="AD20" s="263"/>
      <c r="AE20" s="263"/>
      <c r="AF20" s="263"/>
      <c r="AG20" s="264"/>
      <c r="AH20" s="265">
        <f>I票・Ⅱ票!AH20</f>
        <v>0</v>
      </c>
      <c r="AI20" s="266"/>
      <c r="AJ20" s="266"/>
      <c r="AK20" s="266"/>
      <c r="AL20" s="267"/>
    </row>
    <row r="21" spans="2:40" ht="13.5" customHeight="1" x14ac:dyDescent="0.15">
      <c r="B21" s="312" t="e">
        <f>出来高申請管理表!B34</f>
        <v>#N/A</v>
      </c>
      <c r="C21" s="313"/>
      <c r="D21" s="300" t="e">
        <f>出来高申請管理表!Z34</f>
        <v>#N/A</v>
      </c>
      <c r="E21" s="301"/>
      <c r="F21" s="301"/>
      <c r="G21" s="301"/>
      <c r="H21" s="301"/>
      <c r="I21" s="301"/>
      <c r="J21" s="301"/>
      <c r="K21" s="301"/>
      <c r="L21" s="301"/>
      <c r="M21" s="331"/>
      <c r="N21" s="297"/>
      <c r="O21" s="298"/>
      <c r="P21" s="298"/>
      <c r="Q21" s="298"/>
      <c r="R21" s="299"/>
      <c r="S21" s="300" t="e">
        <f>出来高申請管理表!AH34</f>
        <v>#N/A</v>
      </c>
      <c r="T21" s="301"/>
      <c r="U21" s="301"/>
      <c r="V21" s="301"/>
      <c r="W21" s="301"/>
      <c r="X21" s="301"/>
      <c r="Y21" s="301"/>
      <c r="Z21" s="301"/>
      <c r="AB21" s="316" t="s">
        <v>75</v>
      </c>
      <c r="AC21" s="317"/>
      <c r="AD21" s="317"/>
      <c r="AE21" s="317"/>
      <c r="AF21" s="317"/>
      <c r="AG21" s="318"/>
      <c r="AH21" s="322">
        <f>I票・Ⅱ票!AH21</f>
        <v>0</v>
      </c>
      <c r="AI21" s="323"/>
      <c r="AJ21" s="323"/>
      <c r="AK21" s="323"/>
      <c r="AL21" s="324"/>
    </row>
    <row r="22" spans="2:40" ht="13.5" customHeight="1" x14ac:dyDescent="0.15">
      <c r="B22" s="314"/>
      <c r="C22" s="315"/>
      <c r="D22" s="325" t="e">
        <f>出来高申請管理表!AD34</f>
        <v>#N/A</v>
      </c>
      <c r="E22" s="326"/>
      <c r="F22" s="326"/>
      <c r="G22" s="326"/>
      <c r="H22" s="326"/>
      <c r="I22" s="326"/>
      <c r="J22" s="326"/>
      <c r="K22" s="326"/>
      <c r="L22" s="326"/>
      <c r="M22" s="327"/>
      <c r="N22" s="328" t="e">
        <f>出来高申請管理表!R34</f>
        <v>#N/A</v>
      </c>
      <c r="O22" s="329"/>
      <c r="P22" s="329"/>
      <c r="Q22" s="329"/>
      <c r="R22" s="330"/>
      <c r="S22" s="325" t="e">
        <f>出来高申請管理表!AL34</f>
        <v>#N/A</v>
      </c>
      <c r="T22" s="326"/>
      <c r="U22" s="326"/>
      <c r="V22" s="326"/>
      <c r="W22" s="326"/>
      <c r="X22" s="326"/>
      <c r="Y22" s="326"/>
      <c r="Z22" s="326"/>
      <c r="AB22" s="319" t="s">
        <v>76</v>
      </c>
      <c r="AC22" s="320"/>
      <c r="AD22" s="320"/>
      <c r="AE22" s="320"/>
      <c r="AF22" s="320"/>
      <c r="AG22" s="321"/>
      <c r="AH22" s="356">
        <f>I票・Ⅱ票!AH22</f>
        <v>0</v>
      </c>
      <c r="AI22" s="357"/>
      <c r="AJ22" s="357"/>
      <c r="AK22" s="357"/>
      <c r="AL22" s="358"/>
      <c r="AM22" s="17"/>
      <c r="AN22" s="17">
        <v>0</v>
      </c>
    </row>
    <row r="23" spans="2:40" ht="13.5" customHeight="1" x14ac:dyDescent="0.15">
      <c r="B23" s="84"/>
      <c r="C23" s="84"/>
      <c r="D23" s="301"/>
      <c r="E23" s="301"/>
      <c r="F23" s="301"/>
      <c r="G23" s="301"/>
      <c r="H23" s="301"/>
      <c r="I23" s="301"/>
      <c r="J23" s="301"/>
      <c r="K23" s="301"/>
      <c r="L23" s="301"/>
      <c r="M23" s="301"/>
      <c r="N23" s="298"/>
      <c r="O23" s="298"/>
      <c r="P23" s="298"/>
      <c r="Q23" s="298"/>
      <c r="R23" s="298"/>
      <c r="S23" s="301"/>
      <c r="T23" s="301"/>
      <c r="U23" s="301"/>
      <c r="V23" s="301"/>
      <c r="W23" s="301"/>
      <c r="X23" s="301"/>
      <c r="Y23" s="301"/>
      <c r="Z23" s="301"/>
      <c r="AB23" s="302" t="s">
        <v>77</v>
      </c>
      <c r="AC23" s="303"/>
      <c r="AD23" s="303"/>
      <c r="AE23" s="303"/>
      <c r="AF23" s="303"/>
      <c r="AG23" s="304"/>
      <c r="AH23" s="332" t="str">
        <f>IFERROR(AH21/F17,"")</f>
        <v/>
      </c>
      <c r="AI23" s="333"/>
      <c r="AJ23" s="333"/>
      <c r="AK23" s="333"/>
      <c r="AL23" s="334"/>
      <c r="AM23" s="17"/>
      <c r="AN23" s="17"/>
    </row>
    <row r="24" spans="2:40" ht="13.5" customHeight="1" x14ac:dyDescent="0.15">
      <c r="B24" s="85" t="s">
        <v>276</v>
      </c>
      <c r="C24" s="85"/>
      <c r="D24" s="85"/>
      <c r="E24" s="85"/>
      <c r="F24" s="85"/>
      <c r="G24" s="85"/>
      <c r="H24" s="111" t="s">
        <v>277</v>
      </c>
      <c r="I24" s="74"/>
      <c r="J24" s="74"/>
      <c r="K24" s="74"/>
      <c r="L24" s="74"/>
      <c r="M24" s="74"/>
      <c r="N24" s="86"/>
      <c r="O24" s="86"/>
      <c r="P24" s="86"/>
      <c r="Q24" s="86"/>
      <c r="R24" s="86"/>
      <c r="S24" s="74"/>
      <c r="T24" s="74"/>
      <c r="U24" s="74"/>
      <c r="V24" s="74"/>
      <c r="W24" s="74"/>
      <c r="X24" s="74"/>
      <c r="Y24" s="74"/>
      <c r="Z24" s="74"/>
      <c r="AB24" s="344"/>
      <c r="AC24" s="345"/>
      <c r="AD24" s="345"/>
      <c r="AE24" s="345"/>
      <c r="AF24" s="345"/>
      <c r="AG24" s="346"/>
      <c r="AH24" s="265"/>
      <c r="AI24" s="266"/>
      <c r="AJ24" s="266"/>
      <c r="AK24" s="266"/>
      <c r="AL24" s="267"/>
      <c r="AM24" s="17"/>
      <c r="AN24" s="17">
        <v>1</v>
      </c>
    </row>
    <row r="25" spans="2:40" ht="13.5" customHeight="1" x14ac:dyDescent="0.15">
      <c r="B25" s="254" t="s">
        <v>25</v>
      </c>
      <c r="C25" s="255"/>
      <c r="D25" s="256" t="s">
        <v>71</v>
      </c>
      <c r="E25" s="257"/>
      <c r="F25" s="257"/>
      <c r="G25" s="257"/>
      <c r="H25" s="257"/>
      <c r="I25" s="257"/>
      <c r="J25" s="257"/>
      <c r="K25" s="257"/>
      <c r="L25" s="257"/>
      <c r="M25" s="258"/>
      <c r="N25" s="259" t="s">
        <v>72</v>
      </c>
      <c r="O25" s="260"/>
      <c r="P25" s="260"/>
      <c r="Q25" s="260"/>
      <c r="R25" s="261"/>
      <c r="S25" s="256" t="s">
        <v>73</v>
      </c>
      <c r="T25" s="257"/>
      <c r="U25" s="257"/>
      <c r="V25" s="257"/>
      <c r="W25" s="257"/>
      <c r="X25" s="257"/>
      <c r="Y25" s="257"/>
      <c r="Z25" s="257"/>
      <c r="AB25" s="386"/>
      <c r="AC25" s="387"/>
      <c r="AD25" s="387"/>
      <c r="AE25" s="387"/>
      <c r="AF25" s="387"/>
      <c r="AG25" s="388"/>
      <c r="AH25" s="383"/>
      <c r="AI25" s="384"/>
      <c r="AJ25" s="384"/>
      <c r="AK25" s="384"/>
      <c r="AL25" s="385"/>
      <c r="AM25" s="17"/>
      <c r="AN25" s="17"/>
    </row>
    <row r="26" spans="2:40" ht="13.5" customHeight="1" thickBot="1" x14ac:dyDescent="0.2">
      <c r="B26" s="312" t="e">
        <f>出来高申請管理表!B39</f>
        <v>#N/A</v>
      </c>
      <c r="C26" s="313"/>
      <c r="D26" s="300" t="e">
        <f>出来高申請管理表!Z39</f>
        <v>#N/A</v>
      </c>
      <c r="E26" s="301"/>
      <c r="F26" s="301"/>
      <c r="G26" s="301"/>
      <c r="H26" s="301"/>
      <c r="I26" s="301"/>
      <c r="J26" s="301"/>
      <c r="K26" s="301"/>
      <c r="L26" s="301"/>
      <c r="M26" s="331"/>
      <c r="N26" s="297"/>
      <c r="O26" s="298"/>
      <c r="P26" s="298"/>
      <c r="Q26" s="298"/>
      <c r="R26" s="299"/>
      <c r="S26" s="300" t="e">
        <f>出来高申請管理表!AH39</f>
        <v>#N/A</v>
      </c>
      <c r="T26" s="301"/>
      <c r="U26" s="301"/>
      <c r="V26" s="301"/>
      <c r="W26" s="301"/>
      <c r="X26" s="301"/>
      <c r="Y26" s="301"/>
      <c r="Z26" s="301"/>
      <c r="AB26" s="347" t="s">
        <v>78</v>
      </c>
      <c r="AC26" s="348"/>
      <c r="AD26" s="348"/>
      <c r="AE26" s="348"/>
      <c r="AF26" s="348"/>
      <c r="AG26" s="349"/>
      <c r="AH26" s="335" t="e">
        <f>I票・Ⅱ票!AH26</f>
        <v>#N/A</v>
      </c>
      <c r="AI26" s="336"/>
      <c r="AJ26" s="336"/>
      <c r="AK26" s="336"/>
      <c r="AL26" s="337"/>
      <c r="AM26" s="17"/>
      <c r="AN26" s="17">
        <v>2</v>
      </c>
    </row>
    <row r="27" spans="2:40" ht="13.5" customHeight="1" x14ac:dyDescent="0.15">
      <c r="B27" s="314"/>
      <c r="C27" s="315"/>
      <c r="D27" s="325" t="e">
        <f>出来高申請管理表!AD39</f>
        <v>#N/A</v>
      </c>
      <c r="E27" s="326"/>
      <c r="F27" s="326"/>
      <c r="G27" s="326"/>
      <c r="H27" s="326"/>
      <c r="I27" s="326"/>
      <c r="J27" s="326"/>
      <c r="K27" s="326"/>
      <c r="L27" s="326"/>
      <c r="M27" s="327"/>
      <c r="N27" s="328" t="e">
        <f>出来高申請管理表!R39</f>
        <v>#N/A</v>
      </c>
      <c r="O27" s="329"/>
      <c r="P27" s="329"/>
      <c r="Q27" s="329"/>
      <c r="R27" s="330"/>
      <c r="S27" s="325" t="e">
        <f>出来高申請管理表!AL39</f>
        <v>#N/A</v>
      </c>
      <c r="T27" s="326"/>
      <c r="U27" s="326"/>
      <c r="V27" s="326"/>
      <c r="W27" s="326"/>
      <c r="X27" s="326"/>
      <c r="Y27" s="326"/>
      <c r="Z27" s="326"/>
      <c r="AB27" s="338" t="s">
        <v>79</v>
      </c>
      <c r="AC27" s="339"/>
      <c r="AD27" s="339"/>
      <c r="AE27" s="339"/>
      <c r="AF27" s="339"/>
      <c r="AG27" s="340"/>
      <c r="AH27" s="341" t="e">
        <f>I票・Ⅱ票!AH27</f>
        <v>#N/A</v>
      </c>
      <c r="AI27" s="342"/>
      <c r="AJ27" s="342"/>
      <c r="AK27" s="342"/>
      <c r="AL27" s="343"/>
      <c r="AM27" s="17"/>
      <c r="AN27" s="17"/>
    </row>
    <row r="28" spans="2:40" ht="13.5" customHeight="1" x14ac:dyDescent="0.15">
      <c r="B28" s="312" t="e">
        <f>出来高申請管理表!B40</f>
        <v>#N/A</v>
      </c>
      <c r="C28" s="313"/>
      <c r="D28" s="300" t="e">
        <f>出来高申請管理表!Z40</f>
        <v>#N/A</v>
      </c>
      <c r="E28" s="301"/>
      <c r="F28" s="301"/>
      <c r="G28" s="301"/>
      <c r="H28" s="301"/>
      <c r="I28" s="301"/>
      <c r="J28" s="301"/>
      <c r="K28" s="301"/>
      <c r="L28" s="301"/>
      <c r="M28" s="331"/>
      <c r="N28" s="297"/>
      <c r="O28" s="298"/>
      <c r="P28" s="298"/>
      <c r="Q28" s="298"/>
      <c r="R28" s="299"/>
      <c r="S28" s="300" t="e">
        <f>出来高申請管理表!AH40</f>
        <v>#N/A</v>
      </c>
      <c r="T28" s="301"/>
      <c r="U28" s="301"/>
      <c r="V28" s="301"/>
      <c r="W28" s="301"/>
      <c r="X28" s="301"/>
      <c r="Y28" s="301"/>
      <c r="Z28" s="301"/>
      <c r="AB28" s="350" t="s">
        <v>75</v>
      </c>
      <c r="AC28" s="317"/>
      <c r="AD28" s="317"/>
      <c r="AE28" s="317"/>
      <c r="AF28" s="317"/>
      <c r="AG28" s="318"/>
      <c r="AH28" s="322" t="e">
        <f>I票・Ⅱ票!AH28</f>
        <v>#N/A</v>
      </c>
      <c r="AI28" s="323"/>
      <c r="AJ28" s="323"/>
      <c r="AK28" s="323"/>
      <c r="AL28" s="351"/>
      <c r="AM28" s="17"/>
      <c r="AN28" s="17">
        <v>3</v>
      </c>
    </row>
    <row r="29" spans="2:40" ht="13.5" customHeight="1" thickBot="1" x14ac:dyDescent="0.2">
      <c r="B29" s="314"/>
      <c r="C29" s="315"/>
      <c r="D29" s="325" t="e">
        <f>出来高申請管理表!AD40</f>
        <v>#N/A</v>
      </c>
      <c r="E29" s="326"/>
      <c r="F29" s="326"/>
      <c r="G29" s="326"/>
      <c r="H29" s="326"/>
      <c r="I29" s="326"/>
      <c r="J29" s="326"/>
      <c r="K29" s="326"/>
      <c r="L29" s="326"/>
      <c r="M29" s="327"/>
      <c r="N29" s="328" t="e">
        <f>出来高申請管理表!R40</f>
        <v>#N/A</v>
      </c>
      <c r="O29" s="329"/>
      <c r="P29" s="329"/>
      <c r="Q29" s="329"/>
      <c r="R29" s="330"/>
      <c r="S29" s="325" t="e">
        <f>出来高申請管理表!AL40</f>
        <v>#N/A</v>
      </c>
      <c r="T29" s="326"/>
      <c r="U29" s="326"/>
      <c r="V29" s="326"/>
      <c r="W29" s="326"/>
      <c r="X29" s="326"/>
      <c r="Y29" s="326"/>
      <c r="Z29" s="326"/>
      <c r="AB29" s="366" t="s">
        <v>76</v>
      </c>
      <c r="AC29" s="367"/>
      <c r="AD29" s="367"/>
      <c r="AE29" s="367"/>
      <c r="AF29" s="367"/>
      <c r="AG29" s="368"/>
      <c r="AH29" s="369" t="e">
        <f>I票・Ⅱ票!AH29</f>
        <v>#N/A</v>
      </c>
      <c r="AI29" s="370"/>
      <c r="AJ29" s="370"/>
      <c r="AK29" s="370"/>
      <c r="AL29" s="371"/>
      <c r="AM29" s="17"/>
      <c r="AN29" s="17"/>
    </row>
    <row r="30" spans="2:40" ht="13.5" customHeight="1" x14ac:dyDescent="0.15">
      <c r="B30" s="312" t="e">
        <f>出来高申請管理表!B41</f>
        <v>#N/A</v>
      </c>
      <c r="C30" s="313"/>
      <c r="D30" s="300" t="e">
        <f>出来高申請管理表!Z41</f>
        <v>#N/A</v>
      </c>
      <c r="E30" s="301"/>
      <c r="F30" s="301"/>
      <c r="G30" s="301"/>
      <c r="H30" s="301"/>
      <c r="I30" s="301"/>
      <c r="J30" s="301"/>
      <c r="K30" s="301"/>
      <c r="L30" s="301"/>
      <c r="M30" s="331"/>
      <c r="N30" s="297"/>
      <c r="O30" s="298"/>
      <c r="P30" s="298"/>
      <c r="Q30" s="298"/>
      <c r="R30" s="299"/>
      <c r="S30" s="300" t="e">
        <f>出来高申請管理表!AH41</f>
        <v>#N/A</v>
      </c>
      <c r="T30" s="301"/>
      <c r="U30" s="301"/>
      <c r="V30" s="301"/>
      <c r="W30" s="301"/>
      <c r="X30" s="301"/>
      <c r="Y30" s="301"/>
      <c r="Z30" s="301"/>
      <c r="AB30" s="352"/>
      <c r="AC30" s="353"/>
      <c r="AD30" s="353"/>
      <c r="AE30" s="353"/>
      <c r="AF30" s="353"/>
      <c r="AG30" s="354"/>
      <c r="AH30" s="372"/>
      <c r="AI30" s="373"/>
      <c r="AJ30" s="373"/>
      <c r="AK30" s="373"/>
      <c r="AL30" s="374"/>
      <c r="AM30" s="17"/>
      <c r="AN30" s="17">
        <v>4</v>
      </c>
    </row>
    <row r="31" spans="2:40" ht="13.5" customHeight="1" x14ac:dyDescent="0.15">
      <c r="B31" s="314"/>
      <c r="C31" s="315"/>
      <c r="D31" s="325" t="e">
        <f>出来高申請管理表!AD41</f>
        <v>#N/A</v>
      </c>
      <c r="E31" s="326"/>
      <c r="F31" s="326"/>
      <c r="G31" s="326"/>
      <c r="H31" s="326"/>
      <c r="I31" s="326"/>
      <c r="J31" s="326"/>
      <c r="K31" s="326"/>
      <c r="L31" s="326"/>
      <c r="M31" s="327"/>
      <c r="N31" s="328" t="e">
        <f>出来高申請管理表!R41</f>
        <v>#N/A</v>
      </c>
      <c r="O31" s="329"/>
      <c r="P31" s="329"/>
      <c r="Q31" s="329"/>
      <c r="R31" s="330"/>
      <c r="S31" s="325" t="e">
        <f>出来高申請管理表!AL41</f>
        <v>#N/A</v>
      </c>
      <c r="T31" s="326"/>
      <c r="U31" s="326"/>
      <c r="V31" s="326"/>
      <c r="W31" s="326"/>
      <c r="X31" s="326"/>
      <c r="Y31" s="326"/>
      <c r="Z31" s="326"/>
      <c r="AB31" s="30"/>
      <c r="AH31" s="31"/>
      <c r="AL31" s="12"/>
      <c r="AM31" s="17"/>
      <c r="AN31" s="17"/>
    </row>
    <row r="32" spans="2:40" ht="13.5" customHeight="1" x14ac:dyDescent="0.15">
      <c r="B32" s="107"/>
      <c r="C32" s="107"/>
      <c r="D32" s="105"/>
      <c r="E32" s="105"/>
      <c r="F32" s="105"/>
      <c r="G32" s="105"/>
      <c r="H32" s="105"/>
      <c r="I32" s="105"/>
      <c r="J32" s="105"/>
      <c r="K32" s="105"/>
      <c r="L32" s="105"/>
      <c r="M32" s="105"/>
      <c r="N32" s="106"/>
      <c r="O32" s="106"/>
      <c r="P32" s="106"/>
      <c r="Q32" s="106"/>
      <c r="R32" s="108"/>
      <c r="S32" s="414" t="s">
        <v>266</v>
      </c>
      <c r="T32" s="415"/>
      <c r="U32" s="415"/>
      <c r="V32" s="415"/>
      <c r="W32" s="415"/>
      <c r="X32" s="415"/>
      <c r="Y32" s="415"/>
      <c r="Z32" s="415"/>
      <c r="AA32" s="109"/>
      <c r="AB32" s="246" t="s">
        <v>80</v>
      </c>
      <c r="AC32" s="247"/>
      <c r="AD32" s="247"/>
      <c r="AE32" s="247"/>
      <c r="AF32" s="247"/>
      <c r="AG32" s="248"/>
      <c r="AH32" s="242" t="e">
        <f>I票・Ⅱ票!AH32</f>
        <v>#N/A</v>
      </c>
      <c r="AI32" s="243"/>
      <c r="AJ32" s="243"/>
      <c r="AK32" s="243"/>
      <c r="AL32" s="244"/>
      <c r="AM32" s="17"/>
      <c r="AN32" s="17">
        <v>5</v>
      </c>
    </row>
    <row r="33" spans="1:46" ht="10.5" customHeight="1" x14ac:dyDescent="0.15">
      <c r="B33" s="73"/>
      <c r="C33" s="73"/>
      <c r="D33" s="74"/>
      <c r="E33" s="74"/>
      <c r="F33" s="74"/>
      <c r="G33" s="74"/>
      <c r="H33" s="74"/>
      <c r="I33" s="74"/>
      <c r="J33" s="74"/>
      <c r="K33" s="74"/>
      <c r="L33" s="74"/>
      <c r="M33" s="74"/>
      <c r="N33" s="75"/>
      <c r="O33" s="75"/>
      <c r="P33" s="75"/>
      <c r="Q33" s="75"/>
      <c r="R33" s="109"/>
      <c r="S33" s="416"/>
      <c r="T33" s="416"/>
      <c r="U33" s="416"/>
      <c r="V33" s="416"/>
      <c r="W33" s="416"/>
      <c r="X33" s="416"/>
      <c r="Y33" s="416"/>
      <c r="Z33" s="416"/>
      <c r="AA33" s="109"/>
    </row>
    <row r="34" spans="1:46" ht="13.5" customHeight="1" x14ac:dyDescent="0.15">
      <c r="B34" s="73"/>
      <c r="C34" s="73"/>
      <c r="D34" s="74"/>
      <c r="E34" s="74"/>
      <c r="F34" s="74"/>
      <c r="G34" s="74"/>
      <c r="H34" s="74"/>
      <c r="I34" s="74"/>
      <c r="J34" s="74"/>
      <c r="K34" s="74"/>
      <c r="L34" s="74"/>
      <c r="M34" s="74"/>
      <c r="N34" s="75"/>
      <c r="O34" s="75"/>
      <c r="P34" s="62"/>
      <c r="Q34" s="62"/>
      <c r="R34" s="62"/>
      <c r="S34" s="62"/>
      <c r="T34" s="425" t="s">
        <v>264</v>
      </c>
      <c r="U34" s="425"/>
      <c r="V34" s="425"/>
      <c r="W34" s="425"/>
      <c r="X34" s="425"/>
      <c r="Y34" s="425"/>
      <c r="Z34" s="393" t="s">
        <v>83</v>
      </c>
      <c r="AA34" s="396"/>
      <c r="AB34" s="397"/>
      <c r="AC34" s="398"/>
      <c r="AD34" s="104"/>
      <c r="AE34" s="393" t="s">
        <v>241</v>
      </c>
      <c r="AF34" s="396"/>
      <c r="AG34" s="397"/>
      <c r="AH34" s="398"/>
      <c r="AI34" s="393" t="s">
        <v>84</v>
      </c>
      <c r="AJ34" s="396"/>
      <c r="AK34" s="397"/>
      <c r="AL34" s="398"/>
    </row>
    <row r="35" spans="1:46" ht="13.5" customHeight="1" x14ac:dyDescent="0.15">
      <c r="A35" s="1"/>
      <c r="B35" s="63"/>
      <c r="C35" s="63"/>
      <c r="D35" s="64"/>
      <c r="E35" s="64"/>
      <c r="F35" s="64"/>
      <c r="G35" s="64"/>
      <c r="H35" s="64"/>
      <c r="I35" s="64"/>
      <c r="J35" s="64"/>
      <c r="K35" s="64"/>
      <c r="L35" s="64"/>
      <c r="M35" s="64"/>
      <c r="N35" s="76"/>
      <c r="O35" s="76"/>
      <c r="P35" s="61"/>
      <c r="Q35" s="61"/>
      <c r="R35" s="61"/>
      <c r="S35" s="61"/>
      <c r="T35" s="426"/>
      <c r="U35" s="426"/>
      <c r="V35" s="426"/>
      <c r="W35" s="426"/>
      <c r="X35" s="426"/>
      <c r="Y35" s="426"/>
      <c r="Z35" s="394"/>
      <c r="AA35" s="399"/>
      <c r="AB35" s="400"/>
      <c r="AC35" s="401"/>
      <c r="AD35" s="104"/>
      <c r="AE35" s="394"/>
      <c r="AF35" s="399"/>
      <c r="AG35" s="400"/>
      <c r="AH35" s="401"/>
      <c r="AI35" s="394"/>
      <c r="AJ35" s="399"/>
      <c r="AK35" s="400"/>
      <c r="AL35" s="401"/>
    </row>
    <row r="36" spans="1:46" x14ac:dyDescent="0.15">
      <c r="A36" s="1"/>
      <c r="B36" s="63"/>
      <c r="C36" s="63"/>
      <c r="D36" s="64"/>
      <c r="E36" s="64"/>
      <c r="F36" s="64"/>
      <c r="G36" s="64"/>
      <c r="H36" s="64"/>
      <c r="I36" s="64"/>
      <c r="J36" s="64"/>
      <c r="K36" s="64"/>
      <c r="L36" s="64"/>
      <c r="M36" s="64"/>
      <c r="N36" s="75"/>
      <c r="O36" s="75"/>
      <c r="P36" s="61"/>
      <c r="Q36" s="61"/>
      <c r="R36" s="61"/>
      <c r="S36" s="61"/>
      <c r="T36" s="426"/>
      <c r="U36" s="426"/>
      <c r="V36" s="426"/>
      <c r="W36" s="426"/>
      <c r="X36" s="426"/>
      <c r="Y36" s="426"/>
      <c r="Z36" s="395"/>
      <c r="AA36" s="402"/>
      <c r="AB36" s="403"/>
      <c r="AC36" s="404"/>
      <c r="AD36" s="104"/>
      <c r="AE36" s="395"/>
      <c r="AF36" s="402"/>
      <c r="AG36" s="403"/>
      <c r="AH36" s="404"/>
      <c r="AI36" s="395"/>
      <c r="AJ36" s="402"/>
      <c r="AK36" s="403"/>
      <c r="AL36" s="404"/>
    </row>
    <row r="37" spans="1:46" s="2" customFormat="1" ht="6" customHeight="1" x14ac:dyDescent="0.15">
      <c r="B37" s="43"/>
      <c r="C37" s="43"/>
      <c r="D37" s="43"/>
      <c r="E37" s="43"/>
      <c r="F37" s="43"/>
      <c r="G37" s="43"/>
      <c r="H37" s="43"/>
      <c r="I37" s="43"/>
      <c r="J37" s="43"/>
      <c r="K37" s="43"/>
      <c r="L37" s="43"/>
      <c r="M37" s="43"/>
      <c r="N37" s="43"/>
      <c r="O37" s="62"/>
      <c r="P37" s="62"/>
      <c r="Q37" s="62"/>
      <c r="R37" s="62"/>
      <c r="S37" s="62"/>
      <c r="T37" s="110"/>
      <c r="U37" s="62"/>
      <c r="V37" s="62"/>
      <c r="W37" s="43"/>
      <c r="X37" s="43"/>
      <c r="Y37" s="43"/>
      <c r="Z37" s="43"/>
      <c r="AA37" s="43"/>
      <c r="AB37" s="43"/>
      <c r="AC37" s="43"/>
      <c r="AD37" s="43"/>
      <c r="AE37" s="43"/>
      <c r="AF37" s="43"/>
      <c r="AG37" s="43"/>
      <c r="AH37" s="43"/>
      <c r="AI37" s="43"/>
      <c r="AJ37" s="43"/>
      <c r="AK37" s="43"/>
      <c r="AL37" s="43"/>
      <c r="AM37" s="19"/>
      <c r="AN37" s="19"/>
      <c r="AO37" s="19"/>
      <c r="AP37" s="1"/>
      <c r="AQ37" s="1"/>
      <c r="AT37" s="1"/>
    </row>
    <row r="38" spans="1:46" s="2" customFormat="1" ht="6.75" customHeight="1" x14ac:dyDescent="0.15">
      <c r="B38" s="14" t="s">
        <v>81</v>
      </c>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4" t="s">
        <v>81</v>
      </c>
      <c r="AM38" s="19"/>
      <c r="AN38" s="19"/>
      <c r="AO38" s="19"/>
      <c r="AP38" s="1"/>
      <c r="AQ38" s="1"/>
      <c r="AT38" s="1"/>
    </row>
    <row r="39" spans="1:46" s="2" customFormat="1" ht="14.25" customHeight="1" x14ac:dyDescent="0.15">
      <c r="B39" s="249" t="s">
        <v>49</v>
      </c>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50" t="s">
        <v>256</v>
      </c>
      <c r="AG39" s="250"/>
      <c r="AH39" s="250"/>
      <c r="AI39" s="250"/>
      <c r="AJ39" s="250"/>
      <c r="AK39" s="250"/>
      <c r="AL39" s="250"/>
      <c r="AM39" s="19"/>
      <c r="AN39" s="19"/>
      <c r="AO39" s="19"/>
      <c r="AP39" s="1"/>
      <c r="AQ39" s="16"/>
      <c r="AR39" s="3"/>
      <c r="AT39" s="1"/>
    </row>
    <row r="40" spans="1:46" s="2" customFormat="1" ht="6" customHeight="1" x14ac:dyDescent="0.1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9"/>
      <c r="AN40" s="19"/>
      <c r="AO40" s="19"/>
      <c r="AP40" s="1"/>
      <c r="AQ40" s="1"/>
      <c r="AT40" s="1"/>
    </row>
    <row r="41" spans="1:46" s="2" customFormat="1" ht="12" customHeight="1" x14ac:dyDescent="0.15">
      <c r="B41" s="1"/>
      <c r="C41" s="1"/>
      <c r="D41" s="1"/>
      <c r="E41" s="1"/>
      <c r="F41" s="1"/>
      <c r="G41" s="1"/>
      <c r="H41" s="1"/>
      <c r="I41" s="251" t="s">
        <v>96</v>
      </c>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1"/>
      <c r="AH41" s="1"/>
      <c r="AI41" s="1"/>
      <c r="AJ41" s="1"/>
      <c r="AK41" s="1"/>
      <c r="AL41" s="1"/>
      <c r="AM41" s="19"/>
      <c r="AN41" s="19"/>
      <c r="AO41" s="19"/>
      <c r="AP41" s="1"/>
      <c r="AQ41" s="1"/>
      <c r="AT41" s="1"/>
    </row>
    <row r="42" spans="1:46" s="2" customFormat="1" ht="12" customHeight="1" x14ac:dyDescent="0.15">
      <c r="B42" s="1"/>
      <c r="C42" s="1"/>
      <c r="D42" s="1"/>
      <c r="E42" s="1"/>
      <c r="F42" s="1"/>
      <c r="G42" s="1"/>
      <c r="H42" s="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1"/>
      <c r="AH42" s="1"/>
      <c r="AI42" s="1"/>
      <c r="AJ42" s="1"/>
      <c r="AK42" s="1"/>
      <c r="AL42" s="1"/>
      <c r="AM42" s="19"/>
      <c r="AN42" s="19"/>
      <c r="AO42" s="19"/>
      <c r="AP42" s="1"/>
      <c r="AQ42" s="1"/>
      <c r="AT42" s="1"/>
    </row>
    <row r="43" spans="1:46" s="2" customFormat="1" ht="6" customHeight="1" x14ac:dyDescent="0.15">
      <c r="B43" s="1"/>
      <c r="C43" s="1"/>
      <c r="D43" s="1"/>
      <c r="E43" s="1"/>
      <c r="F43" s="1"/>
      <c r="G43" s="1"/>
      <c r="H43" s="1"/>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
      <c r="AH43" s="1"/>
      <c r="AI43" s="1"/>
      <c r="AJ43" s="1"/>
      <c r="AK43" s="1"/>
      <c r="AL43" s="1"/>
      <c r="AM43" s="19"/>
      <c r="AN43" s="19"/>
      <c r="AO43" s="19"/>
      <c r="AP43" s="1"/>
      <c r="AQ43" s="1"/>
      <c r="AT43" s="1"/>
    </row>
    <row r="44" spans="1:46" s="2" customFormat="1" ht="15" customHeight="1" x14ac:dyDescent="0.15">
      <c r="B44" s="4" t="s">
        <v>85</v>
      </c>
      <c r="C44" s="1"/>
      <c r="D44" s="1"/>
      <c r="E44" s="1"/>
      <c r="F44" s="1"/>
      <c r="G44" s="1"/>
      <c r="H44" s="1"/>
      <c r="I44" s="1"/>
      <c r="J44" s="1"/>
      <c r="K44" s="1"/>
      <c r="L44" s="1"/>
      <c r="M44" s="5"/>
      <c r="N44" s="5"/>
      <c r="O44" s="5"/>
      <c r="P44" s="5"/>
      <c r="Q44" s="5"/>
      <c r="R44" s="5"/>
      <c r="S44" s="5"/>
      <c r="T44" s="5"/>
      <c r="U44" s="5"/>
      <c r="V44" s="5"/>
      <c r="W44" s="41"/>
      <c r="X44" s="408" t="s">
        <v>263</v>
      </c>
      <c r="Y44" s="408"/>
      <c r="Z44" s="408"/>
      <c r="AA44" s="408"/>
      <c r="AB44" s="408"/>
      <c r="AC44" s="408"/>
      <c r="AD44" s="408"/>
      <c r="AE44" s="408"/>
      <c r="AF44" s="379" t="str">
        <f>出来高申請管理表!R7</f>
        <v>#支払先登録番号#</v>
      </c>
      <c r="AG44" s="379"/>
      <c r="AH44" s="379"/>
      <c r="AI44" s="379"/>
      <c r="AJ44" s="379"/>
      <c r="AK44" s="379"/>
      <c r="AL44" s="379"/>
      <c r="AM44" s="19"/>
      <c r="AN44" s="19"/>
      <c r="AO44" s="19"/>
      <c r="AP44" s="1"/>
      <c r="AQ44" s="1"/>
      <c r="AT44" s="1"/>
    </row>
    <row r="45" spans="1:46" s="2" customFormat="1" ht="6" customHeight="1" x14ac:dyDescent="0.15">
      <c r="B45" s="1"/>
      <c r="C45" s="1"/>
      <c r="D45" s="1"/>
      <c r="E45" s="1"/>
      <c r="F45" s="1"/>
      <c r="G45" s="1"/>
      <c r="H45" s="1"/>
      <c r="I45" s="1"/>
      <c r="J45" s="1"/>
      <c r="K45" s="1"/>
      <c r="L45" s="1"/>
      <c r="M45" s="5"/>
      <c r="N45" s="5"/>
      <c r="O45" s="5"/>
      <c r="P45" s="5"/>
      <c r="Q45" s="5"/>
      <c r="R45" s="5"/>
      <c r="S45" s="5"/>
      <c r="T45" s="1"/>
      <c r="U45" s="1"/>
      <c r="V45" s="1"/>
      <c r="W45" s="1"/>
      <c r="X45" s="1"/>
      <c r="Y45" s="1"/>
      <c r="Z45" s="1"/>
      <c r="AA45" s="1"/>
      <c r="AB45" s="1"/>
      <c r="AC45" s="1"/>
      <c r="AD45" s="1"/>
      <c r="AE45" s="1"/>
      <c r="AF45" s="1"/>
      <c r="AG45" s="1"/>
      <c r="AH45" s="1"/>
      <c r="AI45" s="1"/>
      <c r="AJ45" s="1"/>
      <c r="AK45" s="1"/>
      <c r="AL45" s="1"/>
      <c r="AM45" s="19"/>
      <c r="AN45" s="19"/>
      <c r="AO45" s="19"/>
      <c r="AP45" s="1"/>
      <c r="AQ45" s="1"/>
      <c r="AT45" s="1"/>
    </row>
    <row r="46" spans="1:46" s="2" customFormat="1" ht="13.5" customHeight="1" x14ac:dyDescent="0.15">
      <c r="B46" s="6" t="s">
        <v>86</v>
      </c>
      <c r="C46" s="1"/>
      <c r="D46" s="1"/>
      <c r="E46" s="1"/>
      <c r="F46" s="1"/>
      <c r="G46" s="239" t="e">
        <f>出来高申請管理表!I34</f>
        <v>#N/A</v>
      </c>
      <c r="H46" s="239"/>
      <c r="I46" s="239"/>
      <c r="J46" s="239"/>
      <c r="K46" s="239"/>
      <c r="L46" s="239"/>
      <c r="M46" s="239"/>
      <c r="N46" s="239"/>
      <c r="O46" s="239"/>
      <c r="P46" s="239"/>
      <c r="Q46" s="239"/>
      <c r="R46" s="239"/>
      <c r="S46" s="1"/>
      <c r="T46" s="41"/>
      <c r="U46" s="41"/>
      <c r="V46" s="41"/>
      <c r="W46" s="41"/>
      <c r="X46" s="41"/>
      <c r="Y46" s="41"/>
      <c r="Z46" s="41"/>
      <c r="AA46" s="41"/>
      <c r="AB46" s="41"/>
      <c r="AC46" s="41"/>
      <c r="AD46" s="41"/>
      <c r="AE46" s="41"/>
      <c r="AF46" s="41"/>
      <c r="AG46" s="41"/>
      <c r="AH46" s="41"/>
      <c r="AI46" s="41"/>
      <c r="AJ46" s="41"/>
      <c r="AK46" s="41"/>
      <c r="AL46" s="1"/>
      <c r="AM46" s="19"/>
      <c r="AN46" s="19"/>
      <c r="AO46" s="19"/>
      <c r="AP46" s="1"/>
      <c r="AQ46" s="1"/>
      <c r="AT46" s="1"/>
    </row>
    <row r="47" spans="1:46" s="2" customFormat="1" ht="13.5" customHeight="1" x14ac:dyDescent="0.15">
      <c r="B47" s="7"/>
      <c r="C47" s="7"/>
      <c r="D47" s="7"/>
      <c r="E47" s="7"/>
      <c r="F47" s="7"/>
      <c r="G47" s="240"/>
      <c r="H47" s="240"/>
      <c r="I47" s="240"/>
      <c r="J47" s="240"/>
      <c r="K47" s="240"/>
      <c r="L47" s="240"/>
      <c r="M47" s="240"/>
      <c r="N47" s="240"/>
      <c r="O47" s="240"/>
      <c r="P47" s="240"/>
      <c r="Q47" s="240"/>
      <c r="R47" s="240"/>
      <c r="S47" s="1"/>
      <c r="T47" s="1"/>
      <c r="U47" s="1"/>
      <c r="V47" s="1"/>
      <c r="W47" s="1"/>
      <c r="X47" s="1"/>
      <c r="Y47" s="1"/>
      <c r="Z47" s="1"/>
      <c r="AA47" s="1"/>
      <c r="AB47" s="1"/>
      <c r="AC47" s="1"/>
      <c r="AD47" s="1"/>
      <c r="AE47" s="1"/>
      <c r="AF47" s="1"/>
      <c r="AG47" s="1"/>
      <c r="AH47" s="1"/>
      <c r="AI47" s="1"/>
      <c r="AJ47" s="1"/>
      <c r="AK47" s="1"/>
      <c r="AL47" s="1"/>
      <c r="AM47" s="19"/>
      <c r="AN47" s="19"/>
      <c r="AO47" s="19"/>
      <c r="AP47" s="1"/>
      <c r="AQ47" s="1"/>
      <c r="AT47" s="1"/>
    </row>
    <row r="48" spans="1:46" s="2" customFormat="1" ht="13.5" customHeight="1" x14ac:dyDescent="0.15">
      <c r="B48" s="6" t="s">
        <v>57</v>
      </c>
      <c r="C48" s="1"/>
      <c r="D48" s="1"/>
      <c r="E48" s="1"/>
      <c r="F48" s="1"/>
      <c r="G48" s="252" t="str">
        <f>G10</f>
        <v>#発注番号#</v>
      </c>
      <c r="H48" s="252"/>
      <c r="I48" s="252"/>
      <c r="J48" s="252"/>
      <c r="K48" s="252"/>
      <c r="L48" s="252"/>
      <c r="M48" s="252"/>
      <c r="N48" s="252"/>
      <c r="O48" s="252"/>
      <c r="P48" s="252"/>
      <c r="Q48" s="252"/>
      <c r="R48" s="252"/>
      <c r="S48" s="1"/>
      <c r="T48" s="1"/>
      <c r="U48" s="1"/>
      <c r="V48" s="1"/>
      <c r="W48" s="1"/>
      <c r="X48" s="1"/>
      <c r="Y48" s="1"/>
      <c r="Z48" s="1"/>
      <c r="AA48" s="1"/>
      <c r="AB48" s="1"/>
      <c r="AC48" s="1"/>
      <c r="AD48" s="1"/>
      <c r="AE48" s="1"/>
      <c r="AF48" s="1"/>
      <c r="AG48" s="1"/>
      <c r="AH48" s="1"/>
      <c r="AI48" s="1"/>
      <c r="AJ48" s="1"/>
      <c r="AK48" s="1"/>
      <c r="AL48" s="1"/>
      <c r="AM48" s="19"/>
      <c r="AN48" s="19"/>
      <c r="AO48" s="19"/>
      <c r="AP48" s="1"/>
      <c r="AQ48" s="1"/>
      <c r="AT48" s="1"/>
    </row>
    <row r="49" spans="2:46" s="2" customFormat="1" ht="13.5" customHeight="1" x14ac:dyDescent="0.15">
      <c r="B49" s="7"/>
      <c r="C49" s="7"/>
      <c r="D49" s="7"/>
      <c r="E49" s="7"/>
      <c r="F49" s="7"/>
      <c r="G49" s="253"/>
      <c r="H49" s="253"/>
      <c r="I49" s="253"/>
      <c r="J49" s="253"/>
      <c r="K49" s="253"/>
      <c r="L49" s="253"/>
      <c r="M49" s="253"/>
      <c r="N49" s="253"/>
      <c r="O49" s="253"/>
      <c r="P49" s="253"/>
      <c r="Q49" s="253"/>
      <c r="R49" s="253"/>
      <c r="S49" s="1"/>
      <c r="T49" s="1"/>
      <c r="U49" s="1"/>
      <c r="V49" s="1"/>
      <c r="W49" s="1"/>
      <c r="X49" s="1"/>
      <c r="Y49" s="1"/>
      <c r="Z49" s="1"/>
      <c r="AA49" s="1"/>
      <c r="AB49" s="1"/>
      <c r="AC49" s="1"/>
      <c r="AD49" s="1"/>
      <c r="AE49" s="1"/>
      <c r="AF49" s="1"/>
      <c r="AG49" s="1"/>
      <c r="AH49" s="1"/>
      <c r="AI49" s="1"/>
      <c r="AJ49" s="1"/>
      <c r="AK49" s="1"/>
      <c r="AL49" s="1"/>
      <c r="AM49" s="19"/>
      <c r="AN49" s="19"/>
      <c r="AO49" s="19"/>
      <c r="AP49" s="1"/>
      <c r="AQ49" s="1"/>
      <c r="AT49" s="1"/>
    </row>
    <row r="50" spans="2:46" s="2" customFormat="1" ht="13.5" customHeight="1" x14ac:dyDescent="0.15">
      <c r="B50" s="6" t="s">
        <v>58</v>
      </c>
      <c r="C50" s="1"/>
      <c r="D50" s="1"/>
      <c r="E50" s="1"/>
      <c r="F50" s="1"/>
      <c r="G50" s="417" t="str">
        <f>G12</f>
        <v>#受注担当部門名#</v>
      </c>
      <c r="H50" s="417"/>
      <c r="I50" s="417"/>
      <c r="J50" s="417"/>
      <c r="K50" s="417"/>
      <c r="L50" s="417"/>
      <c r="M50" s="417"/>
      <c r="N50" s="417"/>
      <c r="O50" s="417"/>
      <c r="P50" s="417"/>
      <c r="Q50" s="417"/>
      <c r="R50" s="417"/>
      <c r="S50" s="1"/>
      <c r="T50" s="1"/>
      <c r="U50" s="1"/>
      <c r="V50" s="1"/>
      <c r="W50" s="1"/>
      <c r="X50" s="1"/>
      <c r="Y50" s="1"/>
      <c r="Z50" s="1"/>
      <c r="AA50" s="1"/>
      <c r="AB50" s="1"/>
      <c r="AC50" s="1"/>
      <c r="AD50" s="1"/>
      <c r="AE50" s="1"/>
      <c r="AF50" s="1"/>
      <c r="AG50" s="1"/>
      <c r="AH50" s="1"/>
      <c r="AI50" s="1"/>
      <c r="AJ50" s="1"/>
      <c r="AK50" s="1" t="s">
        <v>59</v>
      </c>
      <c r="AL50" s="1"/>
      <c r="AM50" s="19"/>
      <c r="AN50" s="19"/>
      <c r="AO50" s="19"/>
      <c r="AP50" s="1"/>
      <c r="AQ50" s="1"/>
      <c r="AT50" s="1"/>
    </row>
    <row r="51" spans="2:46" ht="13.5" customHeight="1" x14ac:dyDescent="0.15">
      <c r="B51" s="7"/>
      <c r="C51" s="7"/>
      <c r="D51" s="7"/>
      <c r="E51" s="7"/>
      <c r="F51" s="7"/>
      <c r="G51" s="253"/>
      <c r="H51" s="253"/>
      <c r="I51" s="253"/>
      <c r="J51" s="253"/>
      <c r="K51" s="253"/>
      <c r="L51" s="253"/>
      <c r="M51" s="253"/>
      <c r="N51" s="253"/>
      <c r="O51" s="253"/>
      <c r="P51" s="253"/>
      <c r="Q51" s="253"/>
      <c r="R51" s="253"/>
      <c r="T51" s="8"/>
      <c r="U51" s="8"/>
      <c r="V51" s="8"/>
      <c r="W51" s="8"/>
      <c r="X51" s="8"/>
      <c r="Y51" s="8"/>
      <c r="Z51" s="8"/>
      <c r="AA51" s="8"/>
      <c r="AB51" s="8"/>
      <c r="AC51" s="8"/>
      <c r="AD51" s="8"/>
      <c r="AE51" s="8"/>
      <c r="AF51" s="8"/>
      <c r="AG51" s="8"/>
      <c r="AH51" s="8"/>
      <c r="AI51" s="8"/>
      <c r="AJ51" s="8"/>
      <c r="AK51" s="8"/>
      <c r="AL51" s="8"/>
    </row>
    <row r="52" spans="2:46" ht="6" customHeight="1" x14ac:dyDescent="0.15"/>
    <row r="53" spans="2:46" ht="13.5" customHeight="1" x14ac:dyDescent="0.15">
      <c r="B53" s="413" t="s">
        <v>60</v>
      </c>
      <c r="C53" s="281"/>
      <c r="D53" s="418" t="str">
        <f>I票・Ⅱ票!D15</f>
        <v>#受注番号#</v>
      </c>
      <c r="E53" s="419"/>
      <c r="F53" s="419"/>
      <c r="G53" s="419"/>
      <c r="H53" s="419"/>
      <c r="I53" s="419"/>
      <c r="J53" s="420"/>
      <c r="K53" s="413" t="s">
        <v>61</v>
      </c>
      <c r="L53" s="281"/>
      <c r="M53" s="291" t="str">
        <f>I票・Ⅱ票!M15</f>
        <v>#商品名##規格#</v>
      </c>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292"/>
      <c r="AL53" s="293"/>
    </row>
    <row r="54" spans="2:46" ht="13.5" customHeight="1" x14ac:dyDescent="0.15">
      <c r="B54" s="424" t="s">
        <v>62</v>
      </c>
      <c r="C54" s="279"/>
      <c r="D54" s="421"/>
      <c r="E54" s="422"/>
      <c r="F54" s="422"/>
      <c r="G54" s="422"/>
      <c r="H54" s="422"/>
      <c r="I54" s="422"/>
      <c r="J54" s="423"/>
      <c r="K54" s="424" t="s">
        <v>63</v>
      </c>
      <c r="L54" s="279"/>
      <c r="M54" s="294"/>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6"/>
    </row>
    <row r="55" spans="2:46" ht="13.5" customHeight="1" x14ac:dyDescent="0.15">
      <c r="B55" s="281" t="s">
        <v>64</v>
      </c>
      <c r="C55" s="311"/>
      <c r="D55" s="311"/>
      <c r="E55" s="282"/>
      <c r="F55" s="305" t="e">
        <f>I票・Ⅱ票!F17</f>
        <v>#N/A</v>
      </c>
      <c r="G55" s="306"/>
      <c r="H55" s="306"/>
      <c r="I55" s="306"/>
      <c r="J55" s="306"/>
      <c r="K55" s="306"/>
      <c r="L55" s="307"/>
      <c r="M55" s="413" t="s">
        <v>65</v>
      </c>
      <c r="N55" s="281"/>
      <c r="O55" s="409">
        <f>I票・Ⅱ票!O17</f>
        <v>0</v>
      </c>
      <c r="P55" s="410"/>
      <c r="Q55" s="410"/>
      <c r="R55" s="410"/>
      <c r="S55" s="410"/>
      <c r="T55" s="410"/>
      <c r="U55" s="410"/>
      <c r="V55" s="283" t="s">
        <v>66</v>
      </c>
      <c r="W55" s="281" t="s">
        <v>67</v>
      </c>
      <c r="X55" s="409" t="str">
        <f>I票・Ⅱ票!X17</f>
        <v>#工期開始日#</v>
      </c>
      <c r="Y55" s="410"/>
      <c r="Z55" s="410"/>
      <c r="AA55" s="410"/>
      <c r="AB55" s="410"/>
      <c r="AC55" s="410"/>
      <c r="AD55" s="410"/>
      <c r="AE55" s="281" t="s">
        <v>68</v>
      </c>
      <c r="AF55" s="409" t="str">
        <f>I票・Ⅱ票!AF17</f>
        <v>#工期終了日#</v>
      </c>
      <c r="AG55" s="410"/>
      <c r="AH55" s="410"/>
      <c r="AI55" s="410"/>
      <c r="AJ55" s="410"/>
      <c r="AK55" s="410"/>
      <c r="AL55" s="410"/>
    </row>
    <row r="56" spans="2:46" ht="13.5" customHeight="1" x14ac:dyDescent="0.15">
      <c r="B56" s="276" t="s">
        <v>69</v>
      </c>
      <c r="C56" s="277"/>
      <c r="D56" s="277"/>
      <c r="E56" s="278"/>
      <c r="F56" s="308"/>
      <c r="G56" s="309"/>
      <c r="H56" s="309"/>
      <c r="I56" s="309"/>
      <c r="J56" s="309"/>
      <c r="K56" s="309"/>
      <c r="L56" s="310"/>
      <c r="M56" s="424" t="s">
        <v>70</v>
      </c>
      <c r="N56" s="279"/>
      <c r="O56" s="411"/>
      <c r="P56" s="412"/>
      <c r="Q56" s="412"/>
      <c r="R56" s="412"/>
      <c r="S56" s="412"/>
      <c r="T56" s="412"/>
      <c r="U56" s="412"/>
      <c r="V56" s="284"/>
      <c r="W56" s="279"/>
      <c r="X56" s="411"/>
      <c r="Y56" s="412"/>
      <c r="Z56" s="412"/>
      <c r="AA56" s="412"/>
      <c r="AB56" s="412"/>
      <c r="AC56" s="412"/>
      <c r="AD56" s="412"/>
      <c r="AE56" s="279"/>
      <c r="AF56" s="411"/>
      <c r="AG56" s="412"/>
      <c r="AH56" s="412"/>
      <c r="AI56" s="412"/>
      <c r="AJ56" s="412"/>
      <c r="AK56" s="412"/>
      <c r="AL56" s="412"/>
    </row>
    <row r="57" spans="2:46" ht="6" customHeight="1" x14ac:dyDescent="0.15">
      <c r="B57" s="9"/>
      <c r="C57" s="9"/>
      <c r="D57" s="10"/>
      <c r="E57" s="10"/>
      <c r="F57" s="10"/>
      <c r="G57" s="10"/>
      <c r="H57" s="10"/>
      <c r="I57" s="10"/>
      <c r="J57" s="10"/>
      <c r="K57" s="11"/>
      <c r="L57" s="9"/>
      <c r="M57" s="10"/>
      <c r="N57" s="10"/>
      <c r="O57" s="10"/>
      <c r="P57" s="10"/>
      <c r="Q57" s="10"/>
      <c r="R57" s="10"/>
      <c r="S57" s="10"/>
      <c r="T57" s="9"/>
      <c r="U57" s="10"/>
      <c r="V57" s="10"/>
      <c r="W57" s="10"/>
      <c r="X57" s="10"/>
      <c r="Y57" s="10"/>
      <c r="Z57" s="10"/>
      <c r="AA57" s="10"/>
    </row>
    <row r="58" spans="2:46" ht="13.5" customHeight="1" x14ac:dyDescent="0.15">
      <c r="B58" s="254" t="s">
        <v>25</v>
      </c>
      <c r="C58" s="255"/>
      <c r="D58" s="256" t="s">
        <v>71</v>
      </c>
      <c r="E58" s="257"/>
      <c r="F58" s="257"/>
      <c r="G58" s="257"/>
      <c r="H58" s="257"/>
      <c r="I58" s="257"/>
      <c r="J58" s="257"/>
      <c r="K58" s="257"/>
      <c r="L58" s="257"/>
      <c r="M58" s="258"/>
      <c r="N58" s="259" t="s">
        <v>72</v>
      </c>
      <c r="O58" s="260"/>
      <c r="P58" s="260"/>
      <c r="Q58" s="260"/>
      <c r="R58" s="261"/>
      <c r="S58" s="100" t="s">
        <v>73</v>
      </c>
      <c r="T58" s="101"/>
      <c r="U58" s="101"/>
      <c r="V58" s="101"/>
      <c r="W58" s="101"/>
      <c r="X58" s="101"/>
      <c r="Y58" s="405" t="s">
        <v>32</v>
      </c>
      <c r="Z58" s="254"/>
      <c r="AB58" s="262" t="s">
        <v>74</v>
      </c>
      <c r="AC58" s="263"/>
      <c r="AD58" s="263"/>
      <c r="AE58" s="263"/>
      <c r="AF58" s="263"/>
      <c r="AG58" s="264"/>
      <c r="AH58" s="265">
        <f>I票・Ⅱ票!AH20</f>
        <v>0</v>
      </c>
      <c r="AI58" s="266"/>
      <c r="AJ58" s="266"/>
      <c r="AK58" s="266"/>
      <c r="AL58" s="267"/>
    </row>
    <row r="59" spans="2:46" ht="13.5" customHeight="1" x14ac:dyDescent="0.15">
      <c r="B59" s="312" t="e">
        <f>B21</f>
        <v>#N/A</v>
      </c>
      <c r="C59" s="313"/>
      <c r="D59" s="300" t="e">
        <f>D21</f>
        <v>#N/A</v>
      </c>
      <c r="E59" s="301"/>
      <c r="F59" s="301"/>
      <c r="G59" s="301"/>
      <c r="H59" s="301"/>
      <c r="I59" s="301"/>
      <c r="J59" s="301"/>
      <c r="K59" s="301"/>
      <c r="L59" s="301"/>
      <c r="M59" s="331"/>
      <c r="N59" s="297"/>
      <c r="O59" s="298"/>
      <c r="P59" s="298"/>
      <c r="Q59" s="298"/>
      <c r="R59" s="299"/>
      <c r="S59" s="300" t="e">
        <f>S21</f>
        <v>#N/A</v>
      </c>
      <c r="T59" s="301"/>
      <c r="U59" s="301"/>
      <c r="V59" s="301"/>
      <c r="W59" s="301"/>
      <c r="X59" s="331"/>
      <c r="Y59" s="102"/>
      <c r="Z59" s="40"/>
      <c r="AB59" s="316" t="s">
        <v>75</v>
      </c>
      <c r="AC59" s="317"/>
      <c r="AD59" s="317"/>
      <c r="AE59" s="317"/>
      <c r="AF59" s="317"/>
      <c r="AG59" s="318"/>
      <c r="AH59" s="322">
        <f>I票・Ⅱ票!AH21</f>
        <v>0</v>
      </c>
      <c r="AI59" s="323"/>
      <c r="AJ59" s="323"/>
      <c r="AK59" s="323"/>
      <c r="AL59" s="324"/>
    </row>
    <row r="60" spans="2:46" ht="13.5" customHeight="1" x14ac:dyDescent="0.15">
      <c r="B60" s="314"/>
      <c r="C60" s="315"/>
      <c r="D60" s="325" t="e">
        <f>D22</f>
        <v>#N/A</v>
      </c>
      <c r="E60" s="326"/>
      <c r="F60" s="326"/>
      <c r="G60" s="326"/>
      <c r="H60" s="326"/>
      <c r="I60" s="326"/>
      <c r="J60" s="326"/>
      <c r="K60" s="326"/>
      <c r="L60" s="326"/>
      <c r="M60" s="327"/>
      <c r="N60" s="328" t="e">
        <f>N22</f>
        <v>#N/A</v>
      </c>
      <c r="O60" s="329"/>
      <c r="P60" s="329"/>
      <c r="Q60" s="329"/>
      <c r="R60" s="330"/>
      <c r="S60" s="325" t="e">
        <f>S22</f>
        <v>#N/A</v>
      </c>
      <c r="T60" s="326"/>
      <c r="U60" s="326"/>
      <c r="V60" s="326"/>
      <c r="W60" s="326"/>
      <c r="X60" s="327"/>
      <c r="Y60" s="406" t="e">
        <f>IF(N60="","","10%")</f>
        <v>#N/A</v>
      </c>
      <c r="Z60" s="314"/>
      <c r="AB60" s="316" t="s">
        <v>76</v>
      </c>
      <c r="AC60" s="317"/>
      <c r="AD60" s="317"/>
      <c r="AE60" s="317"/>
      <c r="AF60" s="317"/>
      <c r="AG60" s="318"/>
      <c r="AH60" s="322">
        <f>I票・Ⅱ票!AH22</f>
        <v>0</v>
      </c>
      <c r="AI60" s="323"/>
      <c r="AJ60" s="323"/>
      <c r="AK60" s="323"/>
      <c r="AL60" s="324"/>
    </row>
    <row r="61" spans="2:46" ht="13.5" customHeight="1" x14ac:dyDescent="0.15">
      <c r="B61" s="84"/>
      <c r="C61" s="84"/>
      <c r="D61" s="301"/>
      <c r="E61" s="301"/>
      <c r="F61" s="301"/>
      <c r="G61" s="301"/>
      <c r="H61" s="301"/>
      <c r="I61" s="301"/>
      <c r="J61" s="301"/>
      <c r="K61" s="301"/>
      <c r="L61" s="301"/>
      <c r="M61" s="301"/>
      <c r="N61" s="298"/>
      <c r="O61" s="298"/>
      <c r="P61" s="298"/>
      <c r="Q61" s="298"/>
      <c r="R61" s="298"/>
      <c r="S61" s="301"/>
      <c r="T61" s="301"/>
      <c r="U61" s="301"/>
      <c r="V61" s="301"/>
      <c r="W61" s="301"/>
      <c r="X61" s="301"/>
      <c r="Y61" s="301"/>
      <c r="Z61" s="301"/>
      <c r="AB61" s="302" t="s">
        <v>77</v>
      </c>
      <c r="AC61" s="303"/>
      <c r="AD61" s="303"/>
      <c r="AE61" s="303"/>
      <c r="AF61" s="303"/>
      <c r="AG61" s="304"/>
      <c r="AH61" s="332" t="str">
        <f>I票・Ⅱ票!AH23</f>
        <v/>
      </c>
      <c r="AI61" s="333"/>
      <c r="AJ61" s="333"/>
      <c r="AK61" s="333"/>
      <c r="AL61" s="334"/>
    </row>
    <row r="62" spans="2:46" ht="13.5" customHeight="1" x14ac:dyDescent="0.15">
      <c r="B62" s="85" t="s">
        <v>276</v>
      </c>
      <c r="C62" s="85"/>
      <c r="D62" s="85"/>
      <c r="E62" s="85"/>
      <c r="F62" s="85"/>
      <c r="G62" s="85"/>
      <c r="H62" s="111" t="s">
        <v>277</v>
      </c>
      <c r="I62" s="74"/>
      <c r="J62" s="74"/>
      <c r="K62" s="74"/>
      <c r="L62" s="74"/>
      <c r="M62" s="74"/>
      <c r="N62" s="86"/>
      <c r="O62" s="86"/>
      <c r="P62" s="86"/>
      <c r="Q62" s="86"/>
      <c r="R62" s="86"/>
      <c r="S62" s="74"/>
      <c r="T62" s="74"/>
      <c r="U62" s="74"/>
      <c r="V62" s="74"/>
      <c r="W62" s="74"/>
      <c r="X62" s="74"/>
      <c r="Y62" s="74"/>
      <c r="Z62" s="74"/>
      <c r="AB62" s="427"/>
      <c r="AC62" s="428"/>
      <c r="AD62" s="428"/>
      <c r="AE62" s="428"/>
      <c r="AF62" s="428"/>
      <c r="AG62" s="429"/>
      <c r="AH62" s="430"/>
      <c r="AI62" s="381"/>
      <c r="AJ62" s="381"/>
      <c r="AK62" s="381"/>
      <c r="AL62" s="431"/>
    </row>
    <row r="63" spans="2:46" ht="13.5" customHeight="1" thickBot="1" x14ac:dyDescent="0.2">
      <c r="B63" s="254" t="s">
        <v>25</v>
      </c>
      <c r="C63" s="255"/>
      <c r="D63" s="256" t="s">
        <v>71</v>
      </c>
      <c r="E63" s="257"/>
      <c r="F63" s="257"/>
      <c r="G63" s="257"/>
      <c r="H63" s="257"/>
      <c r="I63" s="257"/>
      <c r="J63" s="257"/>
      <c r="K63" s="257"/>
      <c r="L63" s="257"/>
      <c r="M63" s="258"/>
      <c r="N63" s="259" t="s">
        <v>72</v>
      </c>
      <c r="O63" s="260"/>
      <c r="P63" s="260"/>
      <c r="Q63" s="260"/>
      <c r="R63" s="261"/>
      <c r="S63" s="100" t="s">
        <v>73</v>
      </c>
      <c r="T63" s="101"/>
      <c r="U63" s="101"/>
      <c r="V63" s="101"/>
      <c r="W63" s="101"/>
      <c r="X63" s="101"/>
      <c r="Y63" s="405" t="s">
        <v>32</v>
      </c>
      <c r="Z63" s="254"/>
      <c r="AB63" s="347" t="s">
        <v>78</v>
      </c>
      <c r="AC63" s="348"/>
      <c r="AD63" s="348"/>
      <c r="AE63" s="348"/>
      <c r="AF63" s="348"/>
      <c r="AG63" s="349"/>
      <c r="AH63" s="335" t="e">
        <f>I票・Ⅱ票!AH26</f>
        <v>#N/A</v>
      </c>
      <c r="AI63" s="336"/>
      <c r="AJ63" s="336"/>
      <c r="AK63" s="336"/>
      <c r="AL63" s="337"/>
    </row>
    <row r="64" spans="2:46" ht="13.5" customHeight="1" x14ac:dyDescent="0.15">
      <c r="B64" s="312" t="e">
        <f>B26</f>
        <v>#N/A</v>
      </c>
      <c r="C64" s="313"/>
      <c r="D64" s="300" t="e">
        <f t="shared" ref="D64:D69" si="0">D26</f>
        <v>#N/A</v>
      </c>
      <c r="E64" s="301"/>
      <c r="F64" s="301"/>
      <c r="G64" s="301"/>
      <c r="H64" s="301"/>
      <c r="I64" s="301"/>
      <c r="J64" s="301"/>
      <c r="K64" s="301"/>
      <c r="L64" s="301"/>
      <c r="M64" s="331"/>
      <c r="N64" s="297"/>
      <c r="O64" s="298"/>
      <c r="P64" s="298"/>
      <c r="Q64" s="298"/>
      <c r="R64" s="299"/>
      <c r="S64" s="300" t="e">
        <f t="shared" ref="S64:S69" si="1">S26</f>
        <v>#N/A</v>
      </c>
      <c r="T64" s="301"/>
      <c r="U64" s="301"/>
      <c r="V64" s="301"/>
      <c r="W64" s="301"/>
      <c r="X64" s="331"/>
      <c r="Y64" s="98"/>
      <c r="Z64" s="97"/>
      <c r="AB64" s="338" t="s">
        <v>87</v>
      </c>
      <c r="AC64" s="339"/>
      <c r="AD64" s="339"/>
      <c r="AE64" s="339"/>
      <c r="AF64" s="339"/>
      <c r="AG64" s="340"/>
      <c r="AH64" s="341" t="e">
        <f>I票・Ⅱ票!AH27</f>
        <v>#N/A</v>
      </c>
      <c r="AI64" s="342"/>
      <c r="AJ64" s="342"/>
      <c r="AK64" s="342"/>
      <c r="AL64" s="343"/>
    </row>
    <row r="65" spans="1:51" ht="13.5" customHeight="1" x14ac:dyDescent="0.15">
      <c r="B65" s="314"/>
      <c r="C65" s="315"/>
      <c r="D65" s="325" t="e">
        <f t="shared" si="0"/>
        <v>#N/A</v>
      </c>
      <c r="E65" s="326"/>
      <c r="F65" s="326"/>
      <c r="G65" s="326"/>
      <c r="H65" s="326"/>
      <c r="I65" s="326"/>
      <c r="J65" s="326"/>
      <c r="K65" s="326"/>
      <c r="L65" s="326"/>
      <c r="M65" s="327"/>
      <c r="N65" s="328" t="e">
        <f>N27</f>
        <v>#N/A</v>
      </c>
      <c r="O65" s="329"/>
      <c r="P65" s="329"/>
      <c r="Q65" s="329"/>
      <c r="R65" s="330"/>
      <c r="S65" s="325" t="e">
        <f t="shared" si="1"/>
        <v>#N/A</v>
      </c>
      <c r="T65" s="326"/>
      <c r="U65" s="326"/>
      <c r="V65" s="326"/>
      <c r="W65" s="326"/>
      <c r="X65" s="327"/>
      <c r="Y65" s="406" t="e">
        <f>IF(N65="","","10%")</f>
        <v>#N/A</v>
      </c>
      <c r="Z65" s="314"/>
      <c r="AB65" s="350" t="s">
        <v>88</v>
      </c>
      <c r="AC65" s="317"/>
      <c r="AD65" s="317"/>
      <c r="AE65" s="317"/>
      <c r="AF65" s="317"/>
      <c r="AG65" s="318"/>
      <c r="AH65" s="322" t="e">
        <f>I票・Ⅱ票!AH28</f>
        <v>#N/A</v>
      </c>
      <c r="AI65" s="323"/>
      <c r="AJ65" s="323"/>
      <c r="AK65" s="323"/>
      <c r="AL65" s="351"/>
      <c r="AW65" s="38"/>
      <c r="AX65" s="38"/>
      <c r="AY65" s="38"/>
    </row>
    <row r="66" spans="1:51" ht="13.5" customHeight="1" x14ac:dyDescent="0.15">
      <c r="B66" s="312" t="e">
        <f>B28</f>
        <v>#N/A</v>
      </c>
      <c r="C66" s="313"/>
      <c r="D66" s="300" t="e">
        <f t="shared" si="0"/>
        <v>#N/A</v>
      </c>
      <c r="E66" s="301"/>
      <c r="F66" s="301"/>
      <c r="G66" s="301"/>
      <c r="H66" s="301"/>
      <c r="I66" s="301"/>
      <c r="J66" s="301"/>
      <c r="K66" s="301"/>
      <c r="L66" s="301"/>
      <c r="M66" s="331"/>
      <c r="N66" s="297"/>
      <c r="O66" s="298"/>
      <c r="P66" s="298"/>
      <c r="Q66" s="298"/>
      <c r="R66" s="299"/>
      <c r="S66" s="300" t="e">
        <f t="shared" si="1"/>
        <v>#N/A</v>
      </c>
      <c r="T66" s="301"/>
      <c r="U66" s="301"/>
      <c r="V66" s="301"/>
      <c r="W66" s="301"/>
      <c r="X66" s="331"/>
      <c r="Y66" s="98"/>
      <c r="Z66" s="97"/>
      <c r="AB66" s="350" t="s">
        <v>89</v>
      </c>
      <c r="AC66" s="317"/>
      <c r="AD66" s="317"/>
      <c r="AE66" s="317"/>
      <c r="AF66" s="317"/>
      <c r="AG66" s="318"/>
      <c r="AH66" s="322" t="e">
        <f>I票・Ⅱ票!AH29</f>
        <v>#N/A</v>
      </c>
      <c r="AI66" s="323"/>
      <c r="AJ66" s="323"/>
      <c r="AK66" s="323"/>
      <c r="AL66" s="351"/>
      <c r="AW66" s="39"/>
      <c r="AX66" s="38"/>
    </row>
    <row r="67" spans="1:51" ht="13.5" customHeight="1" x14ac:dyDescent="0.15">
      <c r="B67" s="314"/>
      <c r="C67" s="315"/>
      <c r="D67" s="325" t="e">
        <f t="shared" si="0"/>
        <v>#N/A</v>
      </c>
      <c r="E67" s="326"/>
      <c r="F67" s="326"/>
      <c r="G67" s="326"/>
      <c r="H67" s="326"/>
      <c r="I67" s="326"/>
      <c r="J67" s="326"/>
      <c r="K67" s="326"/>
      <c r="L67" s="326"/>
      <c r="M67" s="327"/>
      <c r="N67" s="328" t="e">
        <f>N29</f>
        <v>#N/A</v>
      </c>
      <c r="O67" s="329"/>
      <c r="P67" s="329"/>
      <c r="Q67" s="329"/>
      <c r="R67" s="330"/>
      <c r="S67" s="325" t="e">
        <f t="shared" si="1"/>
        <v>#N/A</v>
      </c>
      <c r="T67" s="326"/>
      <c r="U67" s="326"/>
      <c r="V67" s="326"/>
      <c r="W67" s="326"/>
      <c r="X67" s="327"/>
      <c r="Y67" s="406" t="e">
        <f>IF(N67="","","10%")</f>
        <v>#N/A</v>
      </c>
      <c r="Z67" s="314"/>
      <c r="AB67" s="350" t="s">
        <v>90</v>
      </c>
      <c r="AC67" s="317"/>
      <c r="AD67" s="317"/>
      <c r="AE67" s="317"/>
      <c r="AF67" s="317"/>
      <c r="AG67" s="318"/>
      <c r="AH67" s="322">
        <v>0</v>
      </c>
      <c r="AI67" s="323"/>
      <c r="AJ67" s="323"/>
      <c r="AK67" s="323"/>
      <c r="AL67" s="351"/>
      <c r="AW67" s="38"/>
      <c r="AX67" s="38"/>
    </row>
    <row r="68" spans="1:51" ht="13.5" customHeight="1" thickBot="1" x14ac:dyDescent="0.2">
      <c r="B68" s="312" t="e">
        <f>B30</f>
        <v>#N/A</v>
      </c>
      <c r="C68" s="313"/>
      <c r="D68" s="300" t="e">
        <f t="shared" si="0"/>
        <v>#N/A</v>
      </c>
      <c r="E68" s="301"/>
      <c r="F68" s="301"/>
      <c r="G68" s="301"/>
      <c r="H68" s="301"/>
      <c r="I68" s="301"/>
      <c r="J68" s="301"/>
      <c r="K68" s="301"/>
      <c r="L68" s="301"/>
      <c r="M68" s="331"/>
      <c r="N68" s="297"/>
      <c r="O68" s="298"/>
      <c r="P68" s="298"/>
      <c r="Q68" s="298"/>
      <c r="R68" s="299"/>
      <c r="S68" s="300" t="e">
        <f t="shared" si="1"/>
        <v>#N/A</v>
      </c>
      <c r="T68" s="301"/>
      <c r="U68" s="301"/>
      <c r="V68" s="301"/>
      <c r="W68" s="301"/>
      <c r="X68" s="331"/>
      <c r="Y68" s="98"/>
      <c r="Z68" s="97"/>
      <c r="AB68" s="366" t="s">
        <v>91</v>
      </c>
      <c r="AC68" s="367"/>
      <c r="AD68" s="367"/>
      <c r="AE68" s="367"/>
      <c r="AF68" s="367"/>
      <c r="AG68" s="368"/>
      <c r="AH68" s="369">
        <v>0</v>
      </c>
      <c r="AI68" s="370"/>
      <c r="AJ68" s="370"/>
      <c r="AK68" s="370"/>
      <c r="AL68" s="371"/>
    </row>
    <row r="69" spans="1:51" ht="13.5" customHeight="1" x14ac:dyDescent="0.15">
      <c r="B69" s="314"/>
      <c r="C69" s="315"/>
      <c r="D69" s="325" t="e">
        <f t="shared" si="0"/>
        <v>#N/A</v>
      </c>
      <c r="E69" s="326"/>
      <c r="F69" s="326"/>
      <c r="G69" s="326"/>
      <c r="H69" s="326"/>
      <c r="I69" s="326"/>
      <c r="J69" s="326"/>
      <c r="K69" s="326"/>
      <c r="L69" s="326"/>
      <c r="M69" s="327"/>
      <c r="N69" s="328" t="e">
        <f>N31</f>
        <v>#N/A</v>
      </c>
      <c r="O69" s="329"/>
      <c r="P69" s="329"/>
      <c r="Q69" s="329"/>
      <c r="R69" s="330"/>
      <c r="S69" s="325" t="e">
        <f t="shared" si="1"/>
        <v>#N/A</v>
      </c>
      <c r="T69" s="326"/>
      <c r="U69" s="326"/>
      <c r="V69" s="326"/>
      <c r="W69" s="326"/>
      <c r="X69" s="327"/>
      <c r="Y69" s="406" t="e">
        <f>IF(N69="","","10%")</f>
        <v>#N/A</v>
      </c>
      <c r="Z69" s="314"/>
      <c r="AB69" s="30"/>
      <c r="AH69" s="31"/>
      <c r="AL69" s="12"/>
    </row>
    <row r="70" spans="1:51" ht="13.5" customHeight="1" x14ac:dyDescent="0.15">
      <c r="B70" s="96"/>
      <c r="C70" s="96"/>
      <c r="D70" s="97"/>
      <c r="E70" s="97"/>
      <c r="F70" s="97"/>
      <c r="G70" s="97"/>
      <c r="H70" s="97"/>
      <c r="I70" s="97"/>
      <c r="J70" s="97"/>
      <c r="K70" s="97"/>
      <c r="L70" s="97"/>
      <c r="M70" s="97"/>
      <c r="N70" s="106"/>
      <c r="O70" s="106"/>
      <c r="P70" s="106"/>
      <c r="Q70" s="106"/>
      <c r="R70" s="106"/>
      <c r="S70" s="97"/>
      <c r="T70" s="97"/>
      <c r="U70" s="97"/>
      <c r="V70" s="97"/>
      <c r="W70" s="97"/>
      <c r="X70" s="97"/>
      <c r="Y70" s="97"/>
      <c r="Z70" s="97"/>
      <c r="AA70" s="12"/>
      <c r="AB70" s="246" t="s">
        <v>80</v>
      </c>
      <c r="AC70" s="247"/>
      <c r="AD70" s="247"/>
      <c r="AE70" s="247"/>
      <c r="AF70" s="247"/>
      <c r="AG70" s="247"/>
      <c r="AH70" s="242" t="e">
        <f>AH32</f>
        <v>#N/A</v>
      </c>
      <c r="AI70" s="243"/>
      <c r="AJ70" s="243"/>
      <c r="AK70" s="243"/>
      <c r="AL70" s="244"/>
    </row>
    <row r="71" spans="1:51" ht="6" customHeight="1" x14ac:dyDescent="0.15">
      <c r="B71" s="73"/>
      <c r="C71" s="73"/>
      <c r="D71" s="74"/>
      <c r="E71" s="74"/>
      <c r="F71" s="74"/>
      <c r="G71" s="74"/>
      <c r="H71" s="74"/>
      <c r="I71" s="74"/>
      <c r="J71" s="74"/>
      <c r="K71" s="74"/>
      <c r="L71" s="74"/>
      <c r="M71" s="74"/>
      <c r="N71" s="75"/>
      <c r="O71" s="75"/>
      <c r="P71" s="75"/>
      <c r="Q71" s="75"/>
      <c r="R71" s="75"/>
      <c r="S71" s="74"/>
      <c r="T71" s="74"/>
      <c r="U71" s="74"/>
      <c r="V71" s="74"/>
      <c r="W71" s="74"/>
      <c r="X71" s="74"/>
      <c r="Y71" s="74"/>
      <c r="Z71" s="74"/>
    </row>
    <row r="72" spans="1:51" ht="13.5" customHeight="1" x14ac:dyDescent="0.15">
      <c r="A72" s="1"/>
      <c r="B72" s="407"/>
      <c r="C72" s="407"/>
      <c r="D72" s="407"/>
      <c r="E72" s="407"/>
      <c r="F72" s="407"/>
      <c r="G72" s="407"/>
      <c r="H72" s="407"/>
      <c r="I72" s="407"/>
      <c r="J72" s="407"/>
      <c r="K72" s="407"/>
      <c r="L72" s="407"/>
      <c r="M72" s="407"/>
      <c r="N72" s="407"/>
      <c r="O72" s="99"/>
      <c r="P72" s="62"/>
      <c r="Q72" s="62"/>
      <c r="R72" s="62"/>
      <c r="S72" s="62"/>
      <c r="T72" s="62"/>
      <c r="U72" s="62"/>
      <c r="V72" s="60"/>
      <c r="W72" s="49"/>
      <c r="X72" s="49"/>
      <c r="Y72" s="49"/>
      <c r="Z72" s="43"/>
      <c r="AA72" s="60"/>
      <c r="AB72" s="49"/>
      <c r="AC72" s="49"/>
      <c r="AD72" s="104"/>
      <c r="AE72" s="393" t="s">
        <v>241</v>
      </c>
      <c r="AF72" s="396"/>
      <c r="AG72" s="397"/>
      <c r="AH72" s="398"/>
      <c r="AI72" s="393" t="s">
        <v>84</v>
      </c>
      <c r="AJ72" s="396"/>
      <c r="AK72" s="397"/>
      <c r="AL72" s="398"/>
    </row>
    <row r="73" spans="1:51" x14ac:dyDescent="0.15">
      <c r="A73" s="1"/>
      <c r="B73" s="407"/>
      <c r="C73" s="407"/>
      <c r="D73" s="407"/>
      <c r="E73" s="407"/>
      <c r="F73" s="407"/>
      <c r="G73" s="407"/>
      <c r="H73" s="407"/>
      <c r="I73" s="407"/>
      <c r="J73" s="407"/>
      <c r="K73" s="407"/>
      <c r="L73" s="407"/>
      <c r="M73" s="407"/>
      <c r="N73" s="407"/>
      <c r="O73" s="99"/>
      <c r="P73" s="61"/>
      <c r="Q73" s="61"/>
      <c r="R73" s="61"/>
      <c r="S73" s="61"/>
      <c r="T73" s="61"/>
      <c r="U73" s="61"/>
      <c r="V73" s="60"/>
      <c r="W73" s="49"/>
      <c r="X73" s="49"/>
      <c r="Y73" s="49"/>
      <c r="Z73" s="43"/>
      <c r="AA73" s="60"/>
      <c r="AB73" s="49"/>
      <c r="AC73" s="49"/>
      <c r="AD73" s="104"/>
      <c r="AE73" s="394"/>
      <c r="AF73" s="399"/>
      <c r="AG73" s="400"/>
      <c r="AH73" s="401"/>
      <c r="AI73" s="394"/>
      <c r="AJ73" s="399"/>
      <c r="AK73" s="400"/>
      <c r="AL73" s="401"/>
    </row>
    <row r="74" spans="1:51" x14ac:dyDescent="0.15">
      <c r="A74" s="1"/>
      <c r="B74" s="407"/>
      <c r="C74" s="407"/>
      <c r="D74" s="407"/>
      <c r="E74" s="407"/>
      <c r="F74" s="407"/>
      <c r="G74" s="407"/>
      <c r="H74" s="407"/>
      <c r="I74" s="407"/>
      <c r="J74" s="407"/>
      <c r="K74" s="407"/>
      <c r="L74" s="407"/>
      <c r="M74" s="407"/>
      <c r="N74" s="407"/>
      <c r="O74" s="99"/>
      <c r="P74" s="61"/>
      <c r="Q74" s="61"/>
      <c r="R74" s="61"/>
      <c r="S74" s="61"/>
      <c r="T74" s="61"/>
      <c r="U74" s="61"/>
      <c r="V74" s="60"/>
      <c r="W74" s="49"/>
      <c r="X74" s="49"/>
      <c r="Y74" s="49"/>
      <c r="Z74" s="43"/>
      <c r="AA74" s="60"/>
      <c r="AB74" s="49"/>
      <c r="AC74" s="49"/>
      <c r="AD74" s="104"/>
      <c r="AE74" s="395"/>
      <c r="AF74" s="402"/>
      <c r="AG74" s="403"/>
      <c r="AH74" s="404"/>
      <c r="AI74" s="395"/>
      <c r="AJ74" s="402"/>
      <c r="AK74" s="403"/>
      <c r="AL74" s="404"/>
    </row>
    <row r="75" spans="1:51" ht="5.25" customHeight="1" x14ac:dyDescent="0.15"/>
  </sheetData>
  <sheetProtection algorithmName="SHA-512" hashValue="McsL08Kwwz9PL0M2S/+ZfQd2EdkeE8taQJHGHVykFTY5PuB5AEQrEIlv4zerbSV+xSFP8lQ6DCpc7NoPUs6XgA==" saltValue="U9X/IFB8cjzejktZ2171+w==" spinCount="100000" sheet="1" selectLockedCells="1" selectUnlockedCells="1"/>
  <mergeCells count="192">
    <mergeCell ref="B68:C69"/>
    <mergeCell ref="AH60:AL60"/>
    <mergeCell ref="D61:M61"/>
    <mergeCell ref="N61:R61"/>
    <mergeCell ref="AB61:AG61"/>
    <mergeCell ref="AH61:AL61"/>
    <mergeCell ref="B59:C60"/>
    <mergeCell ref="D59:M59"/>
    <mergeCell ref="N59:R59"/>
    <mergeCell ref="AB59:AG59"/>
    <mergeCell ref="AH59:AL59"/>
    <mergeCell ref="D60:M60"/>
    <mergeCell ref="N60:R60"/>
    <mergeCell ref="AB60:AG60"/>
    <mergeCell ref="AB62:AG62"/>
    <mergeCell ref="AH62:AL62"/>
    <mergeCell ref="Y60:Z60"/>
    <mergeCell ref="S59:X59"/>
    <mergeCell ref="B63:C63"/>
    <mergeCell ref="B64:C65"/>
    <mergeCell ref="B66:C67"/>
    <mergeCell ref="D63:M63"/>
    <mergeCell ref="N63:R63"/>
    <mergeCell ref="D64:M64"/>
    <mergeCell ref="AI2:AL2"/>
    <mergeCell ref="G8:R9"/>
    <mergeCell ref="M4:AC5"/>
    <mergeCell ref="G10:R11"/>
    <mergeCell ref="G12:R13"/>
    <mergeCell ref="B2:AH2"/>
    <mergeCell ref="B15:C15"/>
    <mergeCell ref="B16:C16"/>
    <mergeCell ref="D23:M23"/>
    <mergeCell ref="N23:R23"/>
    <mergeCell ref="S23:Z23"/>
    <mergeCell ref="AB23:AG23"/>
    <mergeCell ref="AH23:AL23"/>
    <mergeCell ref="B20:C20"/>
    <mergeCell ref="D20:M20"/>
    <mergeCell ref="N20:R20"/>
    <mergeCell ref="S20:Z20"/>
    <mergeCell ref="AB20:AG20"/>
    <mergeCell ref="AH20:AL20"/>
    <mergeCell ref="B21:C22"/>
    <mergeCell ref="D21:M21"/>
    <mergeCell ref="N21:R21"/>
    <mergeCell ref="S21:Z21"/>
    <mergeCell ref="AB21:AG21"/>
    <mergeCell ref="AH21:AL21"/>
    <mergeCell ref="D22:M22"/>
    <mergeCell ref="D27:M27"/>
    <mergeCell ref="N27:R27"/>
    <mergeCell ref="S27:Z27"/>
    <mergeCell ref="AB27:AG27"/>
    <mergeCell ref="AH27:AL27"/>
    <mergeCell ref="D26:M26"/>
    <mergeCell ref="N26:R26"/>
    <mergeCell ref="S26:Z26"/>
    <mergeCell ref="N22:R22"/>
    <mergeCell ref="S22:Z22"/>
    <mergeCell ref="AB22:AG22"/>
    <mergeCell ref="AH22:AL22"/>
    <mergeCell ref="AB24:AG24"/>
    <mergeCell ref="AH24:AL24"/>
    <mergeCell ref="AB26:AG26"/>
    <mergeCell ref="AH26:AL26"/>
    <mergeCell ref="D15:J16"/>
    <mergeCell ref="K15:L15"/>
    <mergeCell ref="M15:AL16"/>
    <mergeCell ref="K16:L16"/>
    <mergeCell ref="B17:E17"/>
    <mergeCell ref="F17:L18"/>
    <mergeCell ref="M17:N17"/>
    <mergeCell ref="O17:U18"/>
    <mergeCell ref="V17:V18"/>
    <mergeCell ref="W17:W18"/>
    <mergeCell ref="X17:AD18"/>
    <mergeCell ref="AE17:AE18"/>
    <mergeCell ref="AF17:AL18"/>
    <mergeCell ref="B18:E18"/>
    <mergeCell ref="M18:N18"/>
    <mergeCell ref="B25:C25"/>
    <mergeCell ref="D25:M25"/>
    <mergeCell ref="N25:R25"/>
    <mergeCell ref="S25:Z25"/>
    <mergeCell ref="AB25:AG25"/>
    <mergeCell ref="AH25:AL25"/>
    <mergeCell ref="D30:M30"/>
    <mergeCell ref="N30:R30"/>
    <mergeCell ref="S30:Z30"/>
    <mergeCell ref="AB30:AG30"/>
    <mergeCell ref="AH30:AL30"/>
    <mergeCell ref="B28:C29"/>
    <mergeCell ref="D28:M28"/>
    <mergeCell ref="N28:R28"/>
    <mergeCell ref="S28:Z28"/>
    <mergeCell ref="AB28:AG28"/>
    <mergeCell ref="AH28:AL28"/>
    <mergeCell ref="D29:M29"/>
    <mergeCell ref="N29:R29"/>
    <mergeCell ref="S29:Z29"/>
    <mergeCell ref="AB29:AG29"/>
    <mergeCell ref="AH29:AL29"/>
    <mergeCell ref="B26:C27"/>
    <mergeCell ref="S32:Z33"/>
    <mergeCell ref="B58:C58"/>
    <mergeCell ref="D58:M58"/>
    <mergeCell ref="N58:R58"/>
    <mergeCell ref="AB58:AG58"/>
    <mergeCell ref="AH58:AL58"/>
    <mergeCell ref="X55:AD56"/>
    <mergeCell ref="AE55:AE56"/>
    <mergeCell ref="G46:R47"/>
    <mergeCell ref="G48:R49"/>
    <mergeCell ref="G50:R51"/>
    <mergeCell ref="B53:C53"/>
    <mergeCell ref="D53:J54"/>
    <mergeCell ref="K53:L53"/>
    <mergeCell ref="M53:AL54"/>
    <mergeCell ref="B54:C54"/>
    <mergeCell ref="K54:L54"/>
    <mergeCell ref="AF55:AL56"/>
    <mergeCell ref="T34:Y34"/>
    <mergeCell ref="T35:Y36"/>
    <mergeCell ref="B56:E56"/>
    <mergeCell ref="M56:N56"/>
    <mergeCell ref="D31:M31"/>
    <mergeCell ref="N31:R31"/>
    <mergeCell ref="S31:Z31"/>
    <mergeCell ref="AB32:AG32"/>
    <mergeCell ref="B55:E55"/>
    <mergeCell ref="M55:N55"/>
    <mergeCell ref="AE72:AE74"/>
    <mergeCell ref="AB70:AG70"/>
    <mergeCell ref="S66:X66"/>
    <mergeCell ref="S67:X67"/>
    <mergeCell ref="D65:M65"/>
    <mergeCell ref="N65:R65"/>
    <mergeCell ref="D66:M66"/>
    <mergeCell ref="N66:R66"/>
    <mergeCell ref="AB65:AG65"/>
    <mergeCell ref="D67:M67"/>
    <mergeCell ref="N67:R67"/>
    <mergeCell ref="AB68:AG68"/>
    <mergeCell ref="AF72:AH74"/>
    <mergeCell ref="D69:M69"/>
    <mergeCell ref="N69:R69"/>
    <mergeCell ref="AH63:AL63"/>
    <mergeCell ref="AH32:AL32"/>
    <mergeCell ref="B30:C31"/>
    <mergeCell ref="AH65:AL65"/>
    <mergeCell ref="AB64:AG64"/>
    <mergeCell ref="AH64:AL64"/>
    <mergeCell ref="AF44:AL44"/>
    <mergeCell ref="X44:AE44"/>
    <mergeCell ref="Z34:Z36"/>
    <mergeCell ref="AA34:AC36"/>
    <mergeCell ref="O55:U56"/>
    <mergeCell ref="N68:R68"/>
    <mergeCell ref="AB67:AG67"/>
    <mergeCell ref="AH67:AL67"/>
    <mergeCell ref="S65:X65"/>
    <mergeCell ref="AH66:AL66"/>
    <mergeCell ref="V55:V56"/>
    <mergeCell ref="W55:W56"/>
    <mergeCell ref="AH68:AL68"/>
    <mergeCell ref="N64:R64"/>
    <mergeCell ref="AB63:AG63"/>
    <mergeCell ref="D68:M68"/>
    <mergeCell ref="F55:L56"/>
    <mergeCell ref="S60:X60"/>
    <mergeCell ref="AI72:AI74"/>
    <mergeCell ref="AJ72:AL74"/>
    <mergeCell ref="B39:AE39"/>
    <mergeCell ref="AF39:AL39"/>
    <mergeCell ref="AI34:AI36"/>
    <mergeCell ref="AJ34:AL36"/>
    <mergeCell ref="Y58:Z58"/>
    <mergeCell ref="Y65:Z65"/>
    <mergeCell ref="Y67:Z67"/>
    <mergeCell ref="Y69:Z69"/>
    <mergeCell ref="Y63:Z63"/>
    <mergeCell ref="S68:X68"/>
    <mergeCell ref="S69:X69"/>
    <mergeCell ref="AB66:AG66"/>
    <mergeCell ref="S64:X64"/>
    <mergeCell ref="B72:N74"/>
    <mergeCell ref="I41:AF42"/>
    <mergeCell ref="AE34:AE36"/>
    <mergeCell ref="AF34:AH36"/>
    <mergeCell ref="S61:Z61"/>
    <mergeCell ref="AH70:AL70"/>
  </mergeCells>
  <phoneticPr fontId="3"/>
  <pageMargins left="0" right="0" top="0" bottom="0"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E507E-6361-473E-9269-4CB9A3E79302}">
  <sheetPr>
    <tabColor rgb="FF545454"/>
    <pageSetUpPr fitToPage="1"/>
  </sheetPr>
  <dimension ref="B1:H241"/>
  <sheetViews>
    <sheetView workbookViewId="0">
      <selection activeCell="B5" sqref="B5"/>
    </sheetView>
  </sheetViews>
  <sheetFormatPr defaultRowHeight="13.5" x14ac:dyDescent="0.15"/>
  <cols>
    <col min="1" max="2" width="9" style="51"/>
    <col min="3" max="3" width="14.75" style="51" bestFit="1" customWidth="1"/>
    <col min="4" max="4" width="21.125" style="51" bestFit="1" customWidth="1"/>
    <col min="5" max="5" width="36.625" style="51" bestFit="1" customWidth="1"/>
    <col min="6" max="6" width="19" style="51" bestFit="1" customWidth="1"/>
    <col min="7" max="7" width="25.125" style="51" bestFit="1" customWidth="1"/>
    <col min="8" max="8" width="48.125" style="51" customWidth="1"/>
    <col min="9" max="16384" width="9" style="51"/>
  </cols>
  <sheetData>
    <row r="1" spans="2:8" x14ac:dyDescent="0.15">
      <c r="B1" s="51" t="s">
        <v>165</v>
      </c>
      <c r="C1" s="51" t="s">
        <v>166</v>
      </c>
      <c r="D1" s="51" t="s">
        <v>167</v>
      </c>
      <c r="E1" s="51" t="s">
        <v>179</v>
      </c>
      <c r="F1" s="51" t="s">
        <v>239</v>
      </c>
      <c r="G1" s="51" t="s">
        <v>240</v>
      </c>
      <c r="H1" s="51" t="s">
        <v>178</v>
      </c>
    </row>
    <row r="2" spans="2:8" x14ac:dyDescent="0.15">
      <c r="B2" s="51" t="s">
        <v>163</v>
      </c>
      <c r="C2" s="51" t="s">
        <v>176</v>
      </c>
      <c r="E2" s="51" t="str">
        <f>C2&amp;D2</f>
        <v>工務部工務課</v>
      </c>
      <c r="F2" s="51" t="str">
        <f>DBCS(C2)</f>
        <v>工務部工務課</v>
      </c>
      <c r="G2" s="51" t="str">
        <f>DBCS(D2)</f>
        <v/>
      </c>
      <c r="H2" s="51" t="str">
        <f>DBCS(E2)</f>
        <v>工務部工務課</v>
      </c>
    </row>
    <row r="3" spans="2:8" x14ac:dyDescent="0.15">
      <c r="B3" s="52" t="s">
        <v>97</v>
      </c>
      <c r="C3" s="52" t="s">
        <v>164</v>
      </c>
      <c r="D3" s="52"/>
      <c r="E3" s="51" t="str">
        <f>C3&amp;D3</f>
        <v>北海道ﾃｸﾉｾﾝﾀｰ</v>
      </c>
      <c r="F3" s="51" t="str">
        <f t="shared" ref="F3:F66" si="0">DBCS(C3)</f>
        <v>北海道テクノセンター</v>
      </c>
      <c r="G3" s="51" t="str">
        <f t="shared" ref="G3:G66" si="1">DBCS(D3)</f>
        <v/>
      </c>
      <c r="H3" s="51" t="str">
        <f>DBCS(E3)</f>
        <v>北海道テクノセンター</v>
      </c>
    </row>
    <row r="4" spans="2:8" x14ac:dyDescent="0.15">
      <c r="B4" s="52" t="s">
        <v>98</v>
      </c>
      <c r="C4" s="52" t="s">
        <v>164</v>
      </c>
      <c r="D4" s="52" t="s">
        <v>168</v>
      </c>
      <c r="E4" s="51" t="str">
        <f>C4&amp;D4</f>
        <v>北海道ﾃｸﾉｾﾝﾀｰ札幌ﾃｸﾉｼｮｯﾌﾟ</v>
      </c>
      <c r="F4" s="51" t="str">
        <f t="shared" si="0"/>
        <v>北海道テクノセンター</v>
      </c>
      <c r="G4" s="51" t="str">
        <f t="shared" si="1"/>
        <v>札幌テクノショップ</v>
      </c>
      <c r="H4" s="51" t="str">
        <f t="shared" ref="H4:H67" si="2">DBCS(E4)</f>
        <v>北海道テクノセンター札幌テクノショップ</v>
      </c>
    </row>
    <row r="5" spans="2:8" x14ac:dyDescent="0.15">
      <c r="B5" s="52" t="s">
        <v>99</v>
      </c>
      <c r="C5" s="52" t="s">
        <v>164</v>
      </c>
      <c r="D5" s="52" t="s">
        <v>169</v>
      </c>
      <c r="E5" s="51" t="str">
        <f t="shared" ref="E5:E68" si="3">C5&amp;D5</f>
        <v>北海道ﾃｸﾉｾﾝﾀｰ滝川ﾃｸﾉｼｮｯﾌﾟ</v>
      </c>
      <c r="F5" s="51" t="str">
        <f t="shared" si="0"/>
        <v>北海道テクノセンター</v>
      </c>
      <c r="G5" s="51" t="str">
        <f t="shared" si="1"/>
        <v>滝川テクノショップ</v>
      </c>
      <c r="H5" s="51" t="str">
        <f t="shared" si="2"/>
        <v>北海道テクノセンター滝川テクノショップ</v>
      </c>
    </row>
    <row r="6" spans="2:8" x14ac:dyDescent="0.15">
      <c r="B6" s="52" t="s">
        <v>100</v>
      </c>
      <c r="C6" s="52" t="s">
        <v>164</v>
      </c>
      <c r="D6" s="52" t="s">
        <v>170</v>
      </c>
      <c r="E6" s="51" t="str">
        <f t="shared" si="3"/>
        <v>北海道ﾃｸﾉｾﾝﾀｰ帯広ﾃｸﾉｼｮｯﾌﾟ</v>
      </c>
      <c r="F6" s="51" t="str">
        <f t="shared" si="0"/>
        <v>北海道テクノセンター</v>
      </c>
      <c r="G6" s="51" t="str">
        <f t="shared" si="1"/>
        <v>帯広テクノショップ</v>
      </c>
      <c r="H6" s="51" t="str">
        <f t="shared" si="2"/>
        <v>北海道テクノセンター帯広テクノショップ</v>
      </c>
    </row>
    <row r="7" spans="2:8" x14ac:dyDescent="0.15">
      <c r="B7" s="52" t="s">
        <v>101</v>
      </c>
      <c r="C7" s="52" t="s">
        <v>164</v>
      </c>
      <c r="D7" s="52" t="s">
        <v>171</v>
      </c>
      <c r="E7" s="51" t="str">
        <f t="shared" si="3"/>
        <v>北海道ﾃｸﾉｾﾝﾀｰ室蘭ﾃｸﾉｼｮｯﾌﾟ</v>
      </c>
      <c r="F7" s="51" t="str">
        <f t="shared" si="0"/>
        <v>北海道テクノセンター</v>
      </c>
      <c r="G7" s="51" t="str">
        <f t="shared" si="1"/>
        <v>室蘭テクノショップ</v>
      </c>
      <c r="H7" s="51" t="str">
        <f t="shared" si="2"/>
        <v>北海道テクノセンター室蘭テクノショップ</v>
      </c>
    </row>
    <row r="8" spans="2:8" x14ac:dyDescent="0.15">
      <c r="B8" s="52" t="s">
        <v>102</v>
      </c>
      <c r="C8" s="52" t="s">
        <v>164</v>
      </c>
      <c r="D8" s="52" t="s">
        <v>172</v>
      </c>
      <c r="E8" s="51" t="str">
        <f t="shared" si="3"/>
        <v>北海道ﾃｸﾉｾﾝﾀｰ北海道ｻｰﾋﾞｽｽﾃｰｼｮﾝ</v>
      </c>
      <c r="F8" s="51" t="str">
        <f t="shared" si="0"/>
        <v>北海道テクノセンター</v>
      </c>
      <c r="G8" s="51" t="str">
        <f t="shared" si="1"/>
        <v>北海道サービスステーション</v>
      </c>
      <c r="H8" s="51" t="str">
        <f t="shared" si="2"/>
        <v>北海道テクノセンター北海道サービスステーション</v>
      </c>
    </row>
    <row r="9" spans="2:8" x14ac:dyDescent="0.15">
      <c r="B9" s="52" t="s">
        <v>103</v>
      </c>
      <c r="C9" s="52" t="s">
        <v>180</v>
      </c>
      <c r="D9" s="52"/>
      <c r="E9" s="51" t="str">
        <f t="shared" si="3"/>
        <v>東北ﾃｸﾉｾﾝﾀｰ</v>
      </c>
      <c r="F9" s="51" t="str">
        <f t="shared" si="0"/>
        <v>東北テクノセンター</v>
      </c>
      <c r="G9" s="51" t="str">
        <f t="shared" si="1"/>
        <v/>
      </c>
      <c r="H9" s="51" t="str">
        <f t="shared" si="2"/>
        <v>東北テクノセンター</v>
      </c>
    </row>
    <row r="10" spans="2:8" x14ac:dyDescent="0.15">
      <c r="B10" s="52" t="s">
        <v>104</v>
      </c>
      <c r="C10" s="52" t="s">
        <v>180</v>
      </c>
      <c r="D10" s="52" t="s">
        <v>173</v>
      </c>
      <c r="E10" s="51" t="str">
        <f t="shared" si="3"/>
        <v>東北ﾃｸﾉｾﾝﾀｰ仙台ﾃｸﾉｼｮｯﾌﾟ</v>
      </c>
      <c r="F10" s="51" t="str">
        <f t="shared" si="0"/>
        <v>東北テクノセンター</v>
      </c>
      <c r="G10" s="51" t="str">
        <f t="shared" si="1"/>
        <v>仙台テクノショップ</v>
      </c>
      <c r="H10" s="51" t="str">
        <f t="shared" si="2"/>
        <v>東北テクノセンター仙台テクノショップ</v>
      </c>
    </row>
    <row r="11" spans="2:8" x14ac:dyDescent="0.15">
      <c r="B11" s="52" t="s">
        <v>105</v>
      </c>
      <c r="C11" s="52" t="s">
        <v>180</v>
      </c>
      <c r="D11" s="52" t="s">
        <v>174</v>
      </c>
      <c r="E11" s="51" t="str">
        <f t="shared" si="3"/>
        <v>東北ﾃｸﾉｾﾝﾀｰ十和田ﾃｸﾉｼｮｯﾌﾟ</v>
      </c>
      <c r="F11" s="51" t="str">
        <f t="shared" si="0"/>
        <v>東北テクノセンター</v>
      </c>
      <c r="G11" s="51" t="str">
        <f t="shared" si="1"/>
        <v>十和田テクノショップ</v>
      </c>
      <c r="H11" s="51" t="str">
        <f t="shared" si="2"/>
        <v>東北テクノセンター十和田テクノショップ</v>
      </c>
    </row>
    <row r="12" spans="2:8" x14ac:dyDescent="0.15">
      <c r="B12" s="52" t="s">
        <v>106</v>
      </c>
      <c r="C12" s="52" t="s">
        <v>180</v>
      </c>
      <c r="D12" s="52" t="s">
        <v>175</v>
      </c>
      <c r="E12" s="51" t="str">
        <f t="shared" si="3"/>
        <v>東北ﾃｸﾉｾﾝﾀｰ秋田ﾃｸﾉｼｮｯﾌﾟ</v>
      </c>
      <c r="F12" s="51" t="str">
        <f t="shared" si="0"/>
        <v>東北テクノセンター</v>
      </c>
      <c r="G12" s="51" t="str">
        <f t="shared" si="1"/>
        <v>秋田テクノショップ</v>
      </c>
      <c r="H12" s="51" t="str">
        <f t="shared" si="2"/>
        <v>東北テクノセンター秋田テクノショップ</v>
      </c>
    </row>
    <row r="13" spans="2:8" x14ac:dyDescent="0.15">
      <c r="B13" s="52" t="s">
        <v>107</v>
      </c>
      <c r="C13" s="52" t="s">
        <v>180</v>
      </c>
      <c r="D13" s="52" t="s">
        <v>181</v>
      </c>
      <c r="E13" s="51" t="str">
        <f t="shared" si="3"/>
        <v>東北ﾃｸﾉｾﾝﾀｰ北上ﾃｸﾉｼｮｯﾌﾟ</v>
      </c>
      <c r="F13" s="51" t="str">
        <f t="shared" si="0"/>
        <v>東北テクノセンター</v>
      </c>
      <c r="G13" s="51" t="str">
        <f t="shared" si="1"/>
        <v>北上テクノショップ</v>
      </c>
      <c r="H13" s="51" t="str">
        <f t="shared" si="2"/>
        <v>東北テクノセンター北上テクノショップ</v>
      </c>
    </row>
    <row r="14" spans="2:8" x14ac:dyDescent="0.15">
      <c r="B14" s="52" t="s">
        <v>108</v>
      </c>
      <c r="C14" s="52" t="s">
        <v>180</v>
      </c>
      <c r="D14" s="52" t="s">
        <v>182</v>
      </c>
      <c r="E14" s="51" t="str">
        <f t="shared" si="3"/>
        <v>東北ﾃｸﾉｾﾝﾀｰ郡山ﾃｸﾉｼｮｯﾌﾟ</v>
      </c>
      <c r="F14" s="51" t="str">
        <f t="shared" si="0"/>
        <v>東北テクノセンター</v>
      </c>
      <c r="G14" s="51" t="str">
        <f t="shared" si="1"/>
        <v>郡山テクノショップ</v>
      </c>
      <c r="H14" s="51" t="str">
        <f t="shared" si="2"/>
        <v>東北テクノセンター郡山テクノショップ</v>
      </c>
    </row>
    <row r="15" spans="2:8" x14ac:dyDescent="0.15">
      <c r="B15" s="52" t="s">
        <v>109</v>
      </c>
      <c r="C15" s="52" t="s">
        <v>180</v>
      </c>
      <c r="D15" s="52" t="s">
        <v>183</v>
      </c>
      <c r="E15" s="51" t="str">
        <f t="shared" si="3"/>
        <v>東北ﾃｸﾉｾﾝﾀｰいわきﾃｸﾉｼｮｯﾌﾟ</v>
      </c>
      <c r="F15" s="51" t="str">
        <f t="shared" si="0"/>
        <v>東北テクノセンター</v>
      </c>
      <c r="G15" s="51" t="str">
        <f t="shared" si="1"/>
        <v>いわきテクノショップ</v>
      </c>
      <c r="H15" s="51" t="str">
        <f t="shared" si="2"/>
        <v>東北テクノセンターいわきテクノショップ</v>
      </c>
    </row>
    <row r="16" spans="2:8" x14ac:dyDescent="0.15">
      <c r="B16" s="52" t="s">
        <v>110</v>
      </c>
      <c r="C16" s="52" t="s">
        <v>180</v>
      </c>
      <c r="D16" s="52" t="s">
        <v>184</v>
      </c>
      <c r="E16" s="51" t="str">
        <f t="shared" si="3"/>
        <v>東北ﾃｸﾉｾﾝﾀｰ東北ｻｰﾋﾞｽｽﾃｰｼｮﾝ</v>
      </c>
      <c r="F16" s="51" t="str">
        <f t="shared" si="0"/>
        <v>東北テクノセンター</v>
      </c>
      <c r="G16" s="51" t="str">
        <f t="shared" si="1"/>
        <v>東北サービスステーション</v>
      </c>
      <c r="H16" s="51" t="str">
        <f t="shared" si="2"/>
        <v>東北テクノセンター東北サービスステーション</v>
      </c>
    </row>
    <row r="17" spans="2:8" x14ac:dyDescent="0.15">
      <c r="B17" s="52" t="s">
        <v>111</v>
      </c>
      <c r="C17" s="52" t="s">
        <v>185</v>
      </c>
      <c r="E17" s="51" t="str">
        <f t="shared" si="3"/>
        <v>関東ﾃｸﾉｾﾝﾀｰ</v>
      </c>
      <c r="F17" s="51" t="str">
        <f t="shared" si="0"/>
        <v>関東テクノセンター</v>
      </c>
      <c r="G17" s="51" t="str">
        <f t="shared" si="1"/>
        <v/>
      </c>
      <c r="H17" s="51" t="str">
        <f t="shared" si="2"/>
        <v>関東テクノセンター</v>
      </c>
    </row>
    <row r="18" spans="2:8" x14ac:dyDescent="0.15">
      <c r="B18" s="52" t="s">
        <v>112</v>
      </c>
      <c r="C18" s="52" t="s">
        <v>185</v>
      </c>
      <c r="D18" s="52" t="s">
        <v>186</v>
      </c>
      <c r="E18" s="51" t="str">
        <f t="shared" si="3"/>
        <v>関東ﾃｸﾉｾﾝﾀｰ岩槻ﾃｸﾉｼｮｯﾌﾟ</v>
      </c>
      <c r="F18" s="51" t="str">
        <f t="shared" si="0"/>
        <v>関東テクノセンター</v>
      </c>
      <c r="G18" s="51" t="str">
        <f t="shared" si="1"/>
        <v>岩槻テクノショップ</v>
      </c>
      <c r="H18" s="51" t="str">
        <f t="shared" si="2"/>
        <v>関東テクノセンター岩槻テクノショップ</v>
      </c>
    </row>
    <row r="19" spans="2:8" x14ac:dyDescent="0.15">
      <c r="B19" s="52" t="s">
        <v>113</v>
      </c>
      <c r="C19" s="52" t="s">
        <v>185</v>
      </c>
      <c r="D19" s="52" t="s">
        <v>187</v>
      </c>
      <c r="E19" s="51" t="str">
        <f t="shared" si="3"/>
        <v>関東ﾃｸﾉｾﾝﾀｰ宇都宮ﾃｸﾉｼｮｯﾌﾟ</v>
      </c>
      <c r="F19" s="51" t="str">
        <f t="shared" si="0"/>
        <v>関東テクノセンター</v>
      </c>
      <c r="G19" s="51" t="str">
        <f t="shared" si="1"/>
        <v>宇都宮テクノショップ</v>
      </c>
      <c r="H19" s="51" t="str">
        <f t="shared" si="2"/>
        <v>関東テクノセンター宇都宮テクノショップ</v>
      </c>
    </row>
    <row r="20" spans="2:8" x14ac:dyDescent="0.15">
      <c r="B20" s="52" t="s">
        <v>114</v>
      </c>
      <c r="C20" s="52" t="s">
        <v>185</v>
      </c>
      <c r="D20" s="52" t="s">
        <v>188</v>
      </c>
      <c r="E20" s="51" t="str">
        <f t="shared" si="3"/>
        <v>関東ﾃｸﾉｾﾝﾀｰ水戸ﾃｸﾉｼｮｯﾌﾟ</v>
      </c>
      <c r="F20" s="51" t="str">
        <f t="shared" si="0"/>
        <v>関東テクノセンター</v>
      </c>
      <c r="G20" s="51" t="str">
        <f t="shared" si="1"/>
        <v>水戸テクノショップ</v>
      </c>
      <c r="H20" s="51" t="str">
        <f t="shared" si="2"/>
        <v>関東テクノセンター水戸テクノショップ</v>
      </c>
    </row>
    <row r="21" spans="2:8" x14ac:dyDescent="0.15">
      <c r="B21" s="52" t="s">
        <v>115</v>
      </c>
      <c r="C21" s="52" t="s">
        <v>185</v>
      </c>
      <c r="D21" s="52" t="s">
        <v>189</v>
      </c>
      <c r="E21" s="51" t="str">
        <f t="shared" si="3"/>
        <v>関東ﾃｸﾉｾﾝﾀｰ高崎ﾃｸﾉｼｮｯﾌﾟ</v>
      </c>
      <c r="F21" s="51" t="str">
        <f t="shared" si="0"/>
        <v>関東テクノセンター</v>
      </c>
      <c r="G21" s="51" t="str">
        <f t="shared" si="1"/>
        <v>高崎テクノショップ</v>
      </c>
      <c r="H21" s="51" t="str">
        <f t="shared" si="2"/>
        <v>関東テクノセンター高崎テクノショップ</v>
      </c>
    </row>
    <row r="22" spans="2:8" x14ac:dyDescent="0.15">
      <c r="B22" s="52" t="s">
        <v>116</v>
      </c>
      <c r="C22" s="52" t="s">
        <v>185</v>
      </c>
      <c r="D22" s="52" t="s">
        <v>190</v>
      </c>
      <c r="E22" s="51" t="str">
        <f t="shared" si="3"/>
        <v>関東ﾃｸﾉｾﾝﾀｰ南つくばﾃｸﾉｼｮｯﾌﾟ</v>
      </c>
      <c r="F22" s="51" t="str">
        <f t="shared" si="0"/>
        <v>関東テクノセンター</v>
      </c>
      <c r="G22" s="51" t="str">
        <f t="shared" si="1"/>
        <v>南つくばテクノショップ</v>
      </c>
      <c r="H22" s="51" t="str">
        <f t="shared" si="2"/>
        <v>関東テクノセンター南つくばテクノショップ</v>
      </c>
    </row>
    <row r="23" spans="2:8" x14ac:dyDescent="0.15">
      <c r="B23" s="52" t="s">
        <v>117</v>
      </c>
      <c r="C23" s="52" t="s">
        <v>185</v>
      </c>
      <c r="D23" s="52" t="s">
        <v>191</v>
      </c>
      <c r="E23" s="51" t="str">
        <f t="shared" si="3"/>
        <v>関東ﾃｸﾉｾﾝﾀｰ所沢ﾃｸﾉｼｮｯﾌﾟ</v>
      </c>
      <c r="F23" s="51" t="str">
        <f t="shared" si="0"/>
        <v>関東テクノセンター</v>
      </c>
      <c r="G23" s="51" t="str">
        <f t="shared" si="1"/>
        <v>所沢テクノショップ</v>
      </c>
      <c r="H23" s="51" t="str">
        <f t="shared" si="2"/>
        <v>関東テクノセンター所沢テクノショップ</v>
      </c>
    </row>
    <row r="24" spans="2:8" x14ac:dyDescent="0.15">
      <c r="B24" s="52" t="s">
        <v>118</v>
      </c>
      <c r="C24" s="52" t="s">
        <v>185</v>
      </c>
      <c r="D24" s="52" t="s">
        <v>192</v>
      </c>
      <c r="E24" s="51" t="str">
        <f t="shared" si="3"/>
        <v>関東ﾃｸﾉｾﾝﾀｰ千葉ﾃｸﾉｼｮｯﾌﾟ</v>
      </c>
      <c r="F24" s="51" t="str">
        <f t="shared" si="0"/>
        <v>関東テクノセンター</v>
      </c>
      <c r="G24" s="51" t="str">
        <f t="shared" si="1"/>
        <v>千葉テクノショップ</v>
      </c>
      <c r="H24" s="51" t="str">
        <f t="shared" si="2"/>
        <v>関東テクノセンター千葉テクノショップ</v>
      </c>
    </row>
    <row r="25" spans="2:8" x14ac:dyDescent="0.15">
      <c r="B25" s="52" t="s">
        <v>119</v>
      </c>
      <c r="C25" s="52" t="s">
        <v>185</v>
      </c>
      <c r="D25" s="52" t="s">
        <v>193</v>
      </c>
      <c r="E25" s="51" t="str">
        <f t="shared" si="3"/>
        <v>関東ﾃｸﾉｾﾝﾀｰ市原ﾃｸﾉｼｮｯﾌﾟ</v>
      </c>
      <c r="F25" s="51" t="str">
        <f t="shared" si="0"/>
        <v>関東テクノセンター</v>
      </c>
      <c r="G25" s="51" t="str">
        <f t="shared" si="1"/>
        <v>市原テクノショップ</v>
      </c>
      <c r="H25" s="51" t="str">
        <f t="shared" si="2"/>
        <v>関東テクノセンター市原テクノショップ</v>
      </c>
    </row>
    <row r="26" spans="2:8" x14ac:dyDescent="0.15">
      <c r="B26" s="52" t="s">
        <v>120</v>
      </c>
      <c r="C26" s="52" t="s">
        <v>185</v>
      </c>
      <c r="D26" s="52" t="s">
        <v>194</v>
      </c>
      <c r="E26" s="51" t="str">
        <f t="shared" si="3"/>
        <v>関東ﾃｸﾉｾﾝﾀｰ南横浜ﾃｸﾉｼｮｯﾌﾟ</v>
      </c>
      <c r="F26" s="51" t="str">
        <f t="shared" si="0"/>
        <v>関東テクノセンター</v>
      </c>
      <c r="G26" s="51" t="str">
        <f t="shared" si="1"/>
        <v>南横浜テクノショップ</v>
      </c>
      <c r="H26" s="51" t="str">
        <f t="shared" si="2"/>
        <v>関東テクノセンター南横浜テクノショップ</v>
      </c>
    </row>
    <row r="27" spans="2:8" x14ac:dyDescent="0.15">
      <c r="B27" s="52" t="s">
        <v>121</v>
      </c>
      <c r="C27" s="52" t="s">
        <v>185</v>
      </c>
      <c r="D27" s="52" t="s">
        <v>195</v>
      </c>
      <c r="E27" s="51" t="str">
        <f t="shared" si="3"/>
        <v>関東ﾃｸﾉｾﾝﾀｰ宇都宮ｻｰﾋﾞｽｽﾃｰｼｮﾝ</v>
      </c>
      <c r="F27" s="51" t="str">
        <f t="shared" si="0"/>
        <v>関東テクノセンター</v>
      </c>
      <c r="G27" s="51" t="str">
        <f t="shared" si="1"/>
        <v>宇都宮サービスステーション</v>
      </c>
      <c r="H27" s="51" t="str">
        <f t="shared" si="2"/>
        <v>関東テクノセンター宇都宮サービスステーション</v>
      </c>
    </row>
    <row r="28" spans="2:8" x14ac:dyDescent="0.15">
      <c r="B28" s="52" t="s">
        <v>122</v>
      </c>
      <c r="C28" s="52" t="s">
        <v>185</v>
      </c>
      <c r="D28" s="52" t="s">
        <v>196</v>
      </c>
      <c r="E28" s="51" t="str">
        <f t="shared" si="3"/>
        <v>関東ﾃｸﾉｾﾝﾀｰ関東ｻｰﾋﾞｽｽﾃｰｼｮﾝ</v>
      </c>
      <c r="F28" s="51" t="str">
        <f t="shared" si="0"/>
        <v>関東テクノセンター</v>
      </c>
      <c r="G28" s="51" t="str">
        <f t="shared" si="1"/>
        <v>関東サービスステーション</v>
      </c>
      <c r="H28" s="51" t="str">
        <f t="shared" si="2"/>
        <v>関東テクノセンター関東サービスステーション</v>
      </c>
    </row>
    <row r="29" spans="2:8" x14ac:dyDescent="0.15">
      <c r="B29" s="52" t="s">
        <v>123</v>
      </c>
      <c r="C29" s="52" t="s">
        <v>197</v>
      </c>
      <c r="E29" s="51" t="str">
        <f t="shared" si="3"/>
        <v>新潟ﾃｸﾉｾﾝﾀｰ</v>
      </c>
      <c r="F29" s="51" t="str">
        <f t="shared" si="0"/>
        <v>新潟テクノセンター</v>
      </c>
      <c r="G29" s="51" t="str">
        <f t="shared" si="1"/>
        <v/>
      </c>
      <c r="H29" s="51" t="str">
        <f t="shared" si="2"/>
        <v>新潟テクノセンター</v>
      </c>
    </row>
    <row r="30" spans="2:8" x14ac:dyDescent="0.15">
      <c r="B30" s="52" t="s">
        <v>124</v>
      </c>
      <c r="C30" s="52" t="s">
        <v>197</v>
      </c>
      <c r="D30" s="52" t="s">
        <v>198</v>
      </c>
      <c r="E30" s="51" t="str">
        <f t="shared" si="3"/>
        <v>新潟ﾃｸﾉｾﾝﾀｰ長岡ﾃｸﾉｼｮｯﾌﾟ</v>
      </c>
      <c r="F30" s="51" t="str">
        <f t="shared" si="0"/>
        <v>新潟テクノセンター</v>
      </c>
      <c r="G30" s="51" t="str">
        <f t="shared" si="1"/>
        <v>長岡テクノショップ</v>
      </c>
      <c r="H30" s="51" t="str">
        <f t="shared" si="2"/>
        <v>新潟テクノセンター長岡テクノショップ</v>
      </c>
    </row>
    <row r="31" spans="2:8" x14ac:dyDescent="0.15">
      <c r="B31" s="52" t="s">
        <v>125</v>
      </c>
      <c r="C31" s="52" t="s">
        <v>199</v>
      </c>
      <c r="E31" s="51" t="str">
        <f t="shared" si="3"/>
        <v>東京ﾃｸﾉｾﾝﾀｰ</v>
      </c>
      <c r="F31" s="51" t="str">
        <f t="shared" si="0"/>
        <v>東京テクノセンター</v>
      </c>
      <c r="G31" s="51" t="str">
        <f t="shared" si="1"/>
        <v/>
      </c>
      <c r="H31" s="51" t="str">
        <f t="shared" si="2"/>
        <v>東京テクノセンター</v>
      </c>
    </row>
    <row r="32" spans="2:8" x14ac:dyDescent="0.15">
      <c r="B32" s="52" t="s">
        <v>126</v>
      </c>
      <c r="C32" s="52" t="s">
        <v>199</v>
      </c>
      <c r="D32" s="52" t="s">
        <v>200</v>
      </c>
      <c r="E32" s="51" t="str">
        <f t="shared" si="3"/>
        <v>東京ﾃｸﾉｾﾝﾀｰ東京ﾃｸﾉｼｮｯﾌﾟ</v>
      </c>
      <c r="F32" s="51" t="str">
        <f t="shared" si="0"/>
        <v>東京テクノセンター</v>
      </c>
      <c r="G32" s="51" t="str">
        <f t="shared" si="1"/>
        <v>東京テクノショップ</v>
      </c>
      <c r="H32" s="51" t="str">
        <f t="shared" si="2"/>
        <v>東京テクノセンター東京テクノショップ</v>
      </c>
    </row>
    <row r="33" spans="2:8" x14ac:dyDescent="0.15">
      <c r="B33" s="52" t="s">
        <v>127</v>
      </c>
      <c r="C33" s="52" t="s">
        <v>199</v>
      </c>
      <c r="D33" s="52" t="s">
        <v>201</v>
      </c>
      <c r="E33" s="51" t="str">
        <f t="shared" si="3"/>
        <v>東京ﾃｸﾉｾﾝﾀｰ御殿場ﾃｸﾉｼｮｯﾌﾟ</v>
      </c>
      <c r="F33" s="51" t="str">
        <f t="shared" si="0"/>
        <v>東京テクノセンター</v>
      </c>
      <c r="G33" s="51" t="str">
        <f t="shared" si="1"/>
        <v>御殿場テクノショップ</v>
      </c>
      <c r="H33" s="51" t="str">
        <f t="shared" si="2"/>
        <v>東京テクノセンター御殿場テクノショップ</v>
      </c>
    </row>
    <row r="34" spans="2:8" x14ac:dyDescent="0.15">
      <c r="B34" s="52" t="s">
        <v>128</v>
      </c>
      <c r="C34" s="52" t="s">
        <v>199</v>
      </c>
      <c r="D34" s="52" t="s">
        <v>202</v>
      </c>
      <c r="E34" s="51" t="str">
        <f t="shared" si="3"/>
        <v>東京ﾃｸﾉｾﾝﾀｰ袋井ﾃｸﾉｼｮｯﾌﾟ</v>
      </c>
      <c r="F34" s="51" t="str">
        <f t="shared" si="0"/>
        <v>東京テクノセンター</v>
      </c>
      <c r="G34" s="51" t="str">
        <f t="shared" si="1"/>
        <v>袋井テクノショップ</v>
      </c>
      <c r="H34" s="51" t="str">
        <f t="shared" si="2"/>
        <v>東京テクノセンター袋井テクノショップ</v>
      </c>
    </row>
    <row r="35" spans="2:8" x14ac:dyDescent="0.15">
      <c r="B35" s="52" t="s">
        <v>129</v>
      </c>
      <c r="C35" s="52" t="s">
        <v>199</v>
      </c>
      <c r="D35" s="52" t="s">
        <v>203</v>
      </c>
      <c r="E35" s="51" t="str">
        <f t="shared" si="3"/>
        <v>東京ﾃｸﾉｾﾝﾀｰ東京ｻｰﾋﾞｽｽﾃｰｼｮﾝ</v>
      </c>
      <c r="F35" s="51" t="str">
        <f t="shared" si="0"/>
        <v>東京テクノセンター</v>
      </c>
      <c r="G35" s="51" t="str">
        <f t="shared" si="1"/>
        <v>東京サービスステーション</v>
      </c>
      <c r="H35" s="51" t="str">
        <f t="shared" si="2"/>
        <v>東京テクノセンター東京サービスステーション</v>
      </c>
    </row>
    <row r="36" spans="2:8" x14ac:dyDescent="0.15">
      <c r="B36" s="52" t="s">
        <v>130</v>
      </c>
      <c r="C36" s="52" t="s">
        <v>199</v>
      </c>
      <c r="D36" s="52" t="s">
        <v>204</v>
      </c>
      <c r="E36" s="51" t="str">
        <f t="shared" si="3"/>
        <v>東京ﾃｸﾉｾﾝﾀｰ松本ﾃｸﾉｼｮｯﾌﾟ</v>
      </c>
      <c r="F36" s="51" t="str">
        <f t="shared" si="0"/>
        <v>東京テクノセンター</v>
      </c>
      <c r="G36" s="51" t="str">
        <f t="shared" si="1"/>
        <v>松本テクノショップ</v>
      </c>
      <c r="H36" s="51" t="str">
        <f t="shared" si="2"/>
        <v>東京テクノセンター松本テクノショップ</v>
      </c>
    </row>
    <row r="37" spans="2:8" x14ac:dyDescent="0.15">
      <c r="B37" s="52" t="s">
        <v>131</v>
      </c>
      <c r="C37" s="52" t="s">
        <v>199</v>
      </c>
      <c r="D37" s="52" t="s">
        <v>205</v>
      </c>
      <c r="E37" s="51" t="str">
        <f t="shared" si="3"/>
        <v>東京ﾃｸﾉｾﾝﾀｰ八王子ﾃｸﾉｼｮｯﾌﾟ</v>
      </c>
      <c r="F37" s="51" t="str">
        <f t="shared" si="0"/>
        <v>東京テクノセンター</v>
      </c>
      <c r="G37" s="51" t="str">
        <f t="shared" si="1"/>
        <v>八王子テクノショップ</v>
      </c>
      <c r="H37" s="51" t="str">
        <f t="shared" si="2"/>
        <v>東京テクノセンター八王子テクノショップ</v>
      </c>
    </row>
    <row r="38" spans="2:8" x14ac:dyDescent="0.15">
      <c r="B38" s="52" t="s">
        <v>132</v>
      </c>
      <c r="C38" s="52" t="s">
        <v>206</v>
      </c>
      <c r="E38" s="51" t="str">
        <f t="shared" si="3"/>
        <v>名古屋ﾃｸﾉｾﾝﾀｰ</v>
      </c>
      <c r="F38" s="51" t="str">
        <f t="shared" si="0"/>
        <v>名古屋テクノセンター</v>
      </c>
      <c r="G38" s="51" t="str">
        <f t="shared" si="1"/>
        <v/>
      </c>
      <c r="H38" s="51" t="str">
        <f t="shared" si="2"/>
        <v>名古屋テクノセンター</v>
      </c>
    </row>
    <row r="39" spans="2:8" x14ac:dyDescent="0.15">
      <c r="B39" s="52" t="s">
        <v>133</v>
      </c>
      <c r="C39" s="52" t="s">
        <v>206</v>
      </c>
      <c r="D39" s="52" t="s">
        <v>207</v>
      </c>
      <c r="E39" s="51" t="str">
        <f t="shared" si="3"/>
        <v>名古屋ﾃｸﾉｾﾝﾀｰ一宮ﾃｸﾉｼｮｯﾌﾟ</v>
      </c>
      <c r="F39" s="51" t="str">
        <f t="shared" si="0"/>
        <v>名古屋テクノセンター</v>
      </c>
      <c r="G39" s="51" t="str">
        <f t="shared" si="1"/>
        <v>一宮テクノショップ</v>
      </c>
      <c r="H39" s="51" t="str">
        <f t="shared" si="2"/>
        <v>名古屋テクノセンター一宮テクノショップ</v>
      </c>
    </row>
    <row r="40" spans="2:8" x14ac:dyDescent="0.15">
      <c r="B40" s="52" t="s">
        <v>134</v>
      </c>
      <c r="C40" s="52" t="s">
        <v>206</v>
      </c>
      <c r="D40" s="52" t="s">
        <v>208</v>
      </c>
      <c r="E40" s="51" t="str">
        <f t="shared" si="3"/>
        <v>名古屋ﾃｸﾉｾﾝﾀｰ名古屋ﾃｸﾉｼｮｯﾌﾟ</v>
      </c>
      <c r="F40" s="51" t="str">
        <f t="shared" si="0"/>
        <v>名古屋テクノセンター</v>
      </c>
      <c r="G40" s="51" t="str">
        <f t="shared" si="1"/>
        <v>名古屋テクノショップ</v>
      </c>
      <c r="H40" s="51" t="str">
        <f t="shared" si="2"/>
        <v>名古屋テクノセンター名古屋テクノショップ</v>
      </c>
    </row>
    <row r="41" spans="2:8" x14ac:dyDescent="0.15">
      <c r="B41" s="52" t="s">
        <v>135</v>
      </c>
      <c r="C41" s="52" t="s">
        <v>206</v>
      </c>
      <c r="D41" s="52" t="s">
        <v>209</v>
      </c>
      <c r="E41" s="51" t="str">
        <f t="shared" si="3"/>
        <v>名古屋ﾃｸﾉｾﾝﾀｰ桑名ﾃｸﾉｼｮｯﾌﾟ</v>
      </c>
      <c r="F41" s="51" t="str">
        <f t="shared" si="0"/>
        <v>名古屋テクノセンター</v>
      </c>
      <c r="G41" s="51" t="str">
        <f t="shared" si="1"/>
        <v>桑名テクノショップ</v>
      </c>
      <c r="H41" s="51" t="str">
        <f t="shared" si="2"/>
        <v>名古屋テクノセンター桑名テクノショップ</v>
      </c>
    </row>
    <row r="42" spans="2:8" x14ac:dyDescent="0.15">
      <c r="B42" s="52" t="s">
        <v>136</v>
      </c>
      <c r="C42" s="52" t="s">
        <v>206</v>
      </c>
      <c r="D42" s="52" t="s">
        <v>210</v>
      </c>
      <c r="E42" s="51" t="str">
        <f t="shared" si="3"/>
        <v>名古屋ﾃｸﾉｾﾝﾀｰ名古屋ｻｰﾋﾞｽｽﾃｰｼｮﾝ</v>
      </c>
      <c r="F42" s="51" t="str">
        <f t="shared" si="0"/>
        <v>名古屋テクノセンター</v>
      </c>
      <c r="G42" s="51" t="str">
        <f t="shared" si="1"/>
        <v>名古屋サービスステーション</v>
      </c>
      <c r="H42" s="51" t="str">
        <f t="shared" si="2"/>
        <v>名古屋テクノセンター名古屋サービスステーション</v>
      </c>
    </row>
    <row r="43" spans="2:8" x14ac:dyDescent="0.15">
      <c r="B43" s="52" t="s">
        <v>137</v>
      </c>
      <c r="C43" s="52" t="s">
        <v>206</v>
      </c>
      <c r="D43" s="52" t="s">
        <v>211</v>
      </c>
      <c r="E43" s="51" t="str">
        <f t="shared" si="3"/>
        <v>名古屋ﾃｸﾉｾﾝﾀｰ名高速ｻｰﾋﾞｽｽﾃｰｼｮﾝ</v>
      </c>
      <c r="F43" s="51" t="str">
        <f t="shared" si="0"/>
        <v>名古屋テクノセンター</v>
      </c>
      <c r="G43" s="51" t="str">
        <f t="shared" si="1"/>
        <v>名高速サービスステーション</v>
      </c>
      <c r="H43" s="51" t="str">
        <f t="shared" si="2"/>
        <v>名古屋テクノセンター名高速サービスステーション</v>
      </c>
    </row>
    <row r="44" spans="2:8" x14ac:dyDescent="0.15">
      <c r="B44" s="52" t="s">
        <v>138</v>
      </c>
      <c r="C44" s="52" t="s">
        <v>212</v>
      </c>
      <c r="E44" s="51" t="str">
        <f t="shared" si="3"/>
        <v>金沢ﾃｸﾉｾﾝﾀｰ</v>
      </c>
      <c r="F44" s="51" t="str">
        <f t="shared" si="0"/>
        <v>金沢テクノセンター</v>
      </c>
      <c r="G44" s="51" t="str">
        <f t="shared" si="1"/>
        <v/>
      </c>
      <c r="H44" s="51" t="str">
        <f t="shared" si="2"/>
        <v>金沢テクノセンター</v>
      </c>
    </row>
    <row r="45" spans="2:8" x14ac:dyDescent="0.15">
      <c r="B45" s="52" t="s">
        <v>139</v>
      </c>
      <c r="C45" s="52" t="s">
        <v>212</v>
      </c>
      <c r="D45" s="52" t="s">
        <v>213</v>
      </c>
      <c r="E45" s="51" t="str">
        <f t="shared" si="3"/>
        <v>金沢ﾃｸﾉｾﾝﾀｰ金沢ﾃｸﾉｼｮｯﾌﾟ</v>
      </c>
      <c r="F45" s="51" t="str">
        <f t="shared" si="0"/>
        <v>金沢テクノセンター</v>
      </c>
      <c r="G45" s="51" t="str">
        <f t="shared" si="1"/>
        <v>金沢テクノショップ</v>
      </c>
      <c r="H45" s="51" t="str">
        <f t="shared" si="2"/>
        <v>金沢テクノセンター金沢テクノショップ</v>
      </c>
    </row>
    <row r="46" spans="2:8" x14ac:dyDescent="0.15">
      <c r="B46" s="52" t="s">
        <v>140</v>
      </c>
      <c r="C46" s="52" t="s">
        <v>214</v>
      </c>
      <c r="E46" s="51" t="str">
        <f t="shared" si="3"/>
        <v>関西ﾃｸﾉｾﾝﾀｰ</v>
      </c>
      <c r="F46" s="51" t="str">
        <f t="shared" si="0"/>
        <v>関西テクノセンター</v>
      </c>
      <c r="G46" s="51" t="str">
        <f t="shared" si="1"/>
        <v/>
      </c>
      <c r="H46" s="51" t="str">
        <f t="shared" si="2"/>
        <v>関西テクノセンター</v>
      </c>
    </row>
    <row r="47" spans="2:8" x14ac:dyDescent="0.15">
      <c r="B47" s="52" t="s">
        <v>141</v>
      </c>
      <c r="C47" s="52" t="s">
        <v>214</v>
      </c>
      <c r="D47" s="52" t="s">
        <v>215</v>
      </c>
      <c r="E47" s="51" t="str">
        <f t="shared" si="3"/>
        <v>関西ﾃｸﾉｾﾝﾀｰ吹田ﾃｸﾉｼｮｯﾌﾟ</v>
      </c>
      <c r="F47" s="51" t="str">
        <f t="shared" si="0"/>
        <v>関西テクノセンター</v>
      </c>
      <c r="G47" s="51" t="str">
        <f t="shared" si="1"/>
        <v>吹田テクノショップ</v>
      </c>
      <c r="H47" s="51" t="str">
        <f t="shared" si="2"/>
        <v>関西テクノセンター吹田テクノショップ</v>
      </c>
    </row>
    <row r="48" spans="2:8" x14ac:dyDescent="0.15">
      <c r="B48" s="52" t="s">
        <v>142</v>
      </c>
      <c r="C48" s="52" t="s">
        <v>214</v>
      </c>
      <c r="D48" s="52" t="s">
        <v>216</v>
      </c>
      <c r="E48" s="51" t="str">
        <f t="shared" si="3"/>
        <v>関西ﾃｸﾉｾﾝﾀｰ神戸ﾃｸﾉｼｮｯﾌﾟ</v>
      </c>
      <c r="F48" s="51" t="str">
        <f t="shared" si="0"/>
        <v>関西テクノセンター</v>
      </c>
      <c r="G48" s="51" t="str">
        <f t="shared" si="1"/>
        <v>神戸テクノショップ</v>
      </c>
      <c r="H48" s="51" t="str">
        <f t="shared" si="2"/>
        <v>関西テクノセンター神戸テクノショップ</v>
      </c>
    </row>
    <row r="49" spans="2:8" x14ac:dyDescent="0.15">
      <c r="B49" s="52" t="s">
        <v>143</v>
      </c>
      <c r="C49" s="52" t="s">
        <v>214</v>
      </c>
      <c r="D49" s="52" t="s">
        <v>217</v>
      </c>
      <c r="E49" s="51" t="str">
        <f t="shared" si="3"/>
        <v>関西ﾃｸﾉｾﾝﾀｰ南大阪ﾃｸﾉｼｮｯﾌﾟ</v>
      </c>
      <c r="F49" s="51" t="str">
        <f t="shared" si="0"/>
        <v>関西テクノセンター</v>
      </c>
      <c r="G49" s="51" t="str">
        <f t="shared" si="1"/>
        <v>南大阪テクノショップ</v>
      </c>
      <c r="H49" s="51" t="str">
        <f t="shared" si="2"/>
        <v>関西テクノセンター南大阪テクノショップ</v>
      </c>
    </row>
    <row r="50" spans="2:8" x14ac:dyDescent="0.15">
      <c r="B50" s="52" t="s">
        <v>177</v>
      </c>
      <c r="C50" s="52" t="s">
        <v>214</v>
      </c>
      <c r="D50" s="52" t="s">
        <v>218</v>
      </c>
      <c r="E50" s="51" t="str">
        <f t="shared" si="3"/>
        <v>関西ﾃｸﾉｾﾝﾀｰ関西ｻｰﾋﾞｽｽﾃｰｼｮﾝ</v>
      </c>
      <c r="F50" s="51" t="str">
        <f t="shared" si="0"/>
        <v>関西テクノセンター</v>
      </c>
      <c r="G50" s="51" t="str">
        <f t="shared" si="1"/>
        <v>関西サービスステーション</v>
      </c>
      <c r="H50" s="51" t="str">
        <f t="shared" si="2"/>
        <v>関西テクノセンター関西サービスステーション</v>
      </c>
    </row>
    <row r="51" spans="2:8" x14ac:dyDescent="0.15">
      <c r="B51" s="52" t="s">
        <v>144</v>
      </c>
      <c r="C51" s="52" t="s">
        <v>214</v>
      </c>
      <c r="D51" s="52" t="s">
        <v>219</v>
      </c>
      <c r="E51" s="51" t="str">
        <f t="shared" si="3"/>
        <v>関西ﾃｸﾉｾﾝﾀｰ阪神ｻｰﾋﾞｽｽﾃｰｼｮﾝ</v>
      </c>
      <c r="F51" s="51" t="str">
        <f t="shared" si="0"/>
        <v>関西テクノセンター</v>
      </c>
      <c r="G51" s="51" t="str">
        <f t="shared" si="1"/>
        <v>阪神サービスステーション</v>
      </c>
      <c r="H51" s="51" t="str">
        <f t="shared" si="2"/>
        <v>関西テクノセンター阪神サービスステーション</v>
      </c>
    </row>
    <row r="52" spans="2:8" x14ac:dyDescent="0.15">
      <c r="B52" s="52" t="s">
        <v>145</v>
      </c>
      <c r="C52" s="52" t="s">
        <v>214</v>
      </c>
      <c r="D52" s="52" t="s">
        <v>220</v>
      </c>
      <c r="E52" s="51" t="str">
        <f t="shared" si="3"/>
        <v>関西ﾃｸﾉｾﾝﾀｰ福崎ｻｰﾋﾞｽｽﾃｰｼｮﾝ</v>
      </c>
      <c r="F52" s="51" t="str">
        <f t="shared" si="0"/>
        <v>関西テクノセンター</v>
      </c>
      <c r="G52" s="51" t="str">
        <f t="shared" si="1"/>
        <v>福崎サービスステーション</v>
      </c>
      <c r="H52" s="51" t="str">
        <f t="shared" si="2"/>
        <v>関西テクノセンター福崎サービスステーション</v>
      </c>
    </row>
    <row r="53" spans="2:8" x14ac:dyDescent="0.15">
      <c r="B53" s="52" t="s">
        <v>146</v>
      </c>
      <c r="C53" s="52" t="s">
        <v>221</v>
      </c>
      <c r="E53" s="51" t="str">
        <f t="shared" si="3"/>
        <v>中国ﾃｸﾉｾﾝﾀｰ</v>
      </c>
      <c r="F53" s="51" t="str">
        <f t="shared" si="0"/>
        <v>中国テクノセンター</v>
      </c>
      <c r="G53" s="51" t="str">
        <f t="shared" si="1"/>
        <v/>
      </c>
      <c r="H53" s="51" t="str">
        <f t="shared" si="2"/>
        <v>中国テクノセンター</v>
      </c>
    </row>
    <row r="54" spans="2:8" x14ac:dyDescent="0.15">
      <c r="B54" s="52" t="s">
        <v>147</v>
      </c>
      <c r="C54" s="52" t="s">
        <v>221</v>
      </c>
      <c r="D54" s="52" t="s">
        <v>222</v>
      </c>
      <c r="E54" s="51" t="str">
        <f t="shared" si="3"/>
        <v>中国ﾃｸﾉｾﾝﾀｰ広島ﾃｸﾉｼｮｯﾌﾟ</v>
      </c>
      <c r="F54" s="51" t="str">
        <f t="shared" si="0"/>
        <v>中国テクノセンター</v>
      </c>
      <c r="G54" s="51" t="str">
        <f t="shared" si="1"/>
        <v>広島テクノショップ</v>
      </c>
      <c r="H54" s="51" t="str">
        <f t="shared" si="2"/>
        <v>中国テクノセンター広島テクノショップ</v>
      </c>
    </row>
    <row r="55" spans="2:8" x14ac:dyDescent="0.15">
      <c r="B55" s="52" t="s">
        <v>148</v>
      </c>
      <c r="C55" s="52" t="s">
        <v>221</v>
      </c>
      <c r="D55" s="52" t="s">
        <v>223</v>
      </c>
      <c r="E55" s="51" t="str">
        <f t="shared" si="3"/>
        <v>中国ﾃｸﾉｾﾝﾀｰ松江ﾃｸﾉｼｮｯﾌﾟ</v>
      </c>
      <c r="F55" s="51" t="str">
        <f t="shared" si="0"/>
        <v>中国テクノセンター</v>
      </c>
      <c r="G55" s="51" t="str">
        <f t="shared" si="1"/>
        <v>松江テクノショップ</v>
      </c>
      <c r="H55" s="51" t="str">
        <f t="shared" si="2"/>
        <v>中国テクノセンター松江テクノショップ</v>
      </c>
    </row>
    <row r="56" spans="2:8" x14ac:dyDescent="0.15">
      <c r="B56" s="52" t="s">
        <v>149</v>
      </c>
      <c r="C56" s="52" t="s">
        <v>221</v>
      </c>
      <c r="D56" s="52" t="s">
        <v>224</v>
      </c>
      <c r="E56" s="51" t="str">
        <f t="shared" si="3"/>
        <v>中国ﾃｸﾉｾﾝﾀｰ岡山ﾃｸﾉｼｮｯﾌﾟ</v>
      </c>
      <c r="F56" s="51" t="str">
        <f t="shared" si="0"/>
        <v>中国テクノセンター</v>
      </c>
      <c r="G56" s="51" t="str">
        <f t="shared" si="1"/>
        <v>岡山テクノショップ</v>
      </c>
      <c r="H56" s="51" t="str">
        <f t="shared" si="2"/>
        <v>中国テクノセンター岡山テクノショップ</v>
      </c>
    </row>
    <row r="57" spans="2:8" x14ac:dyDescent="0.15">
      <c r="B57" s="52" t="s">
        <v>150</v>
      </c>
      <c r="C57" s="52" t="s">
        <v>221</v>
      </c>
      <c r="D57" s="52" t="s">
        <v>225</v>
      </c>
      <c r="E57" s="51" t="str">
        <f t="shared" si="3"/>
        <v>中国ﾃｸﾉｾﾝﾀｰ小郡ﾃｸﾉｼｮｯﾌﾟ</v>
      </c>
      <c r="F57" s="51" t="str">
        <f t="shared" si="0"/>
        <v>中国テクノセンター</v>
      </c>
      <c r="G57" s="51" t="str">
        <f t="shared" si="1"/>
        <v>小郡テクノショップ</v>
      </c>
      <c r="H57" s="51" t="str">
        <f t="shared" si="2"/>
        <v>中国テクノセンター小郡テクノショップ</v>
      </c>
    </row>
    <row r="58" spans="2:8" x14ac:dyDescent="0.15">
      <c r="B58" s="52" t="s">
        <v>151</v>
      </c>
      <c r="C58" s="52" t="s">
        <v>221</v>
      </c>
      <c r="D58" s="52" t="s">
        <v>226</v>
      </c>
      <c r="E58" s="51" t="str">
        <f t="shared" si="3"/>
        <v>中国ﾃｸﾉｾﾝﾀｰ中国ｻｰﾋﾞｽｽﾃｰｼｮﾝ</v>
      </c>
      <c r="F58" s="51" t="str">
        <f t="shared" si="0"/>
        <v>中国テクノセンター</v>
      </c>
      <c r="G58" s="51" t="str">
        <f t="shared" si="1"/>
        <v>中国サービスステーション</v>
      </c>
      <c r="H58" s="51" t="str">
        <f t="shared" si="2"/>
        <v>中国テクノセンター中国サービスステーション</v>
      </c>
    </row>
    <row r="59" spans="2:8" x14ac:dyDescent="0.15">
      <c r="B59" s="52" t="s">
        <v>152</v>
      </c>
      <c r="C59" s="52" t="s">
        <v>227</v>
      </c>
      <c r="E59" s="51" t="str">
        <f t="shared" si="3"/>
        <v>四国ﾃｸﾉｾﾝﾀｰ</v>
      </c>
      <c r="F59" s="51" t="str">
        <f t="shared" si="0"/>
        <v>四国テクノセンター</v>
      </c>
      <c r="G59" s="51" t="str">
        <f t="shared" si="1"/>
        <v/>
      </c>
      <c r="H59" s="51" t="str">
        <f t="shared" si="2"/>
        <v>四国テクノセンター</v>
      </c>
    </row>
    <row r="60" spans="2:8" x14ac:dyDescent="0.15">
      <c r="B60" s="52" t="s">
        <v>153</v>
      </c>
      <c r="C60" s="52" t="s">
        <v>227</v>
      </c>
      <c r="D60" s="52" t="s">
        <v>228</v>
      </c>
      <c r="E60" s="51" t="str">
        <f t="shared" si="3"/>
        <v>四国ﾃｸﾉｾﾝﾀｰ四国ﾃｸﾉｼｮｯﾌﾟ</v>
      </c>
      <c r="F60" s="51" t="str">
        <f t="shared" si="0"/>
        <v>四国テクノセンター</v>
      </c>
      <c r="G60" s="51" t="str">
        <f t="shared" si="1"/>
        <v>四国テクノショップ</v>
      </c>
      <c r="H60" s="51" t="str">
        <f t="shared" si="2"/>
        <v>四国テクノセンター四国テクノショップ</v>
      </c>
    </row>
    <row r="61" spans="2:8" x14ac:dyDescent="0.15">
      <c r="B61" s="52" t="s">
        <v>154</v>
      </c>
      <c r="C61" s="52" t="s">
        <v>229</v>
      </c>
      <c r="E61" s="51" t="str">
        <f t="shared" si="3"/>
        <v>九州ﾃｸﾉｾﾝﾀｰ</v>
      </c>
      <c r="F61" s="51" t="str">
        <f t="shared" si="0"/>
        <v>九州テクノセンター</v>
      </c>
      <c r="G61" s="51" t="str">
        <f t="shared" si="1"/>
        <v/>
      </c>
      <c r="H61" s="51" t="str">
        <f t="shared" si="2"/>
        <v>九州テクノセンター</v>
      </c>
    </row>
    <row r="62" spans="2:8" x14ac:dyDescent="0.15">
      <c r="B62" s="52" t="s">
        <v>155</v>
      </c>
      <c r="C62" s="52" t="s">
        <v>229</v>
      </c>
      <c r="D62" s="52" t="s">
        <v>230</v>
      </c>
      <c r="E62" s="51" t="str">
        <f t="shared" si="3"/>
        <v>九州ﾃｸﾉｾﾝﾀｰ太宰府ﾃｸﾉｼｮｯﾌﾟ</v>
      </c>
      <c r="F62" s="51" t="str">
        <f t="shared" si="0"/>
        <v>九州テクノセンター</v>
      </c>
      <c r="G62" s="51" t="str">
        <f t="shared" si="1"/>
        <v>太宰府テクノショップ</v>
      </c>
      <c r="H62" s="51" t="str">
        <f t="shared" si="2"/>
        <v>九州テクノセンター太宰府テクノショップ</v>
      </c>
    </row>
    <row r="63" spans="2:8" x14ac:dyDescent="0.15">
      <c r="B63" s="52" t="s">
        <v>156</v>
      </c>
      <c r="C63" s="52" t="s">
        <v>229</v>
      </c>
      <c r="D63" s="52" t="s">
        <v>231</v>
      </c>
      <c r="E63" s="51" t="str">
        <f t="shared" si="3"/>
        <v>九州ﾃｸﾉｾﾝﾀｰ下関ﾃｸﾉｼｮｯﾌﾟ</v>
      </c>
      <c r="F63" s="51" t="str">
        <f t="shared" si="0"/>
        <v>九州テクノセンター</v>
      </c>
      <c r="G63" s="51" t="str">
        <f t="shared" si="1"/>
        <v>下関テクノショップ</v>
      </c>
      <c r="H63" s="51" t="str">
        <f t="shared" si="2"/>
        <v>九州テクノセンター下関テクノショップ</v>
      </c>
    </row>
    <row r="64" spans="2:8" x14ac:dyDescent="0.15">
      <c r="B64" s="52" t="s">
        <v>157</v>
      </c>
      <c r="C64" s="52" t="s">
        <v>229</v>
      </c>
      <c r="D64" s="52" t="s">
        <v>232</v>
      </c>
      <c r="E64" s="51" t="str">
        <f t="shared" si="3"/>
        <v>九州ﾃｸﾉｾﾝﾀｰ大分ﾃｸﾉｼｮｯﾌﾟ</v>
      </c>
      <c r="F64" s="51" t="str">
        <f t="shared" si="0"/>
        <v>九州テクノセンター</v>
      </c>
      <c r="G64" s="51" t="str">
        <f t="shared" si="1"/>
        <v>大分テクノショップ</v>
      </c>
      <c r="H64" s="51" t="str">
        <f t="shared" si="2"/>
        <v>九州テクノセンター大分テクノショップ</v>
      </c>
    </row>
    <row r="65" spans="2:8" x14ac:dyDescent="0.15">
      <c r="B65" s="52" t="s">
        <v>158</v>
      </c>
      <c r="C65" s="52" t="s">
        <v>229</v>
      </c>
      <c r="D65" s="52" t="s">
        <v>233</v>
      </c>
      <c r="E65" s="51" t="str">
        <f t="shared" si="3"/>
        <v>九州ﾃｸﾉｾﾝﾀｰ長崎ﾃｸﾉｼｮｯﾌﾟ</v>
      </c>
      <c r="F65" s="51" t="str">
        <f t="shared" si="0"/>
        <v>九州テクノセンター</v>
      </c>
      <c r="G65" s="51" t="str">
        <f t="shared" si="1"/>
        <v>長崎テクノショップ</v>
      </c>
      <c r="H65" s="51" t="str">
        <f t="shared" si="2"/>
        <v>九州テクノセンター長崎テクノショップ</v>
      </c>
    </row>
    <row r="66" spans="2:8" x14ac:dyDescent="0.15">
      <c r="B66" s="52" t="s">
        <v>159</v>
      </c>
      <c r="C66" s="52" t="s">
        <v>229</v>
      </c>
      <c r="D66" s="52" t="s">
        <v>234</v>
      </c>
      <c r="E66" s="51" t="str">
        <f t="shared" si="3"/>
        <v>九州ﾃｸﾉｾﾝﾀｰ宮崎ﾃｸﾉｼｮｯﾌﾟ</v>
      </c>
      <c r="F66" s="51" t="str">
        <f t="shared" si="0"/>
        <v>九州テクノセンター</v>
      </c>
      <c r="G66" s="51" t="str">
        <f t="shared" si="1"/>
        <v>宮崎テクノショップ</v>
      </c>
      <c r="H66" s="51" t="str">
        <f t="shared" si="2"/>
        <v>九州テクノセンター宮崎テクノショップ</v>
      </c>
    </row>
    <row r="67" spans="2:8" x14ac:dyDescent="0.15">
      <c r="B67" s="52" t="s">
        <v>160</v>
      </c>
      <c r="C67" s="52" t="s">
        <v>229</v>
      </c>
      <c r="D67" s="52" t="s">
        <v>235</v>
      </c>
      <c r="E67" s="51" t="str">
        <f t="shared" si="3"/>
        <v>九州ﾃｸﾉｾﾝﾀｰ南九州ﾃｸﾉｼｮｯﾌﾟ</v>
      </c>
      <c r="F67" s="51" t="str">
        <f t="shared" ref="F67:F130" si="4">DBCS(C67)</f>
        <v>九州テクノセンター</v>
      </c>
      <c r="G67" s="51" t="str">
        <f t="shared" ref="G67:G80" si="5">DBCS(D67)</f>
        <v>南九州テクノショップ</v>
      </c>
      <c r="H67" s="51" t="str">
        <f t="shared" si="2"/>
        <v>九州テクノセンター南九州テクノショップ</v>
      </c>
    </row>
    <row r="68" spans="2:8" x14ac:dyDescent="0.15">
      <c r="B68" s="52" t="s">
        <v>161</v>
      </c>
      <c r="C68" s="52" t="s">
        <v>229</v>
      </c>
      <c r="D68" s="52" t="s">
        <v>236</v>
      </c>
      <c r="E68" s="51" t="str">
        <f t="shared" si="3"/>
        <v>九州ﾃｸﾉｾﾝﾀｰ沖縄ﾃｸﾉｼｮｯﾌﾟ</v>
      </c>
      <c r="F68" s="51" t="str">
        <f t="shared" si="4"/>
        <v>九州テクノセンター</v>
      </c>
      <c r="G68" s="51" t="str">
        <f t="shared" si="5"/>
        <v>沖縄テクノショップ</v>
      </c>
      <c r="H68" s="51" t="str">
        <f t="shared" ref="H68:H107" si="6">DBCS(E68)</f>
        <v>九州テクノセンター沖縄テクノショップ</v>
      </c>
    </row>
    <row r="69" spans="2:8" x14ac:dyDescent="0.15">
      <c r="B69" s="52" t="s">
        <v>162</v>
      </c>
      <c r="C69" s="52" t="s">
        <v>229</v>
      </c>
      <c r="D69" s="52" t="s">
        <v>237</v>
      </c>
      <c r="E69" s="51" t="str">
        <f t="shared" ref="E69:E108" si="7">C69&amp;D69</f>
        <v>九州ﾃｸﾉｾﾝﾀｰ九州ｻｰﾋﾞｽｽﾃｰｼｮﾝ</v>
      </c>
      <c r="F69" s="51" t="str">
        <f t="shared" si="4"/>
        <v>九州テクノセンター</v>
      </c>
      <c r="G69" s="51" t="str">
        <f t="shared" si="5"/>
        <v>九州サービスステーション</v>
      </c>
      <c r="H69" s="51" t="str">
        <f t="shared" si="6"/>
        <v>九州テクノセンター九州サービスステーション</v>
      </c>
    </row>
    <row r="70" spans="2:8" x14ac:dyDescent="0.15">
      <c r="E70" s="51" t="str">
        <f t="shared" si="7"/>
        <v/>
      </c>
      <c r="F70" s="51" t="str">
        <f t="shared" si="4"/>
        <v/>
      </c>
      <c r="G70" s="51" t="str">
        <f t="shared" si="5"/>
        <v/>
      </c>
      <c r="H70" s="51" t="str">
        <f t="shared" si="6"/>
        <v/>
      </c>
    </row>
    <row r="71" spans="2:8" x14ac:dyDescent="0.15">
      <c r="E71" s="51" t="str">
        <f t="shared" si="7"/>
        <v/>
      </c>
      <c r="F71" s="51" t="str">
        <f t="shared" si="4"/>
        <v/>
      </c>
      <c r="G71" s="51" t="str">
        <f t="shared" si="5"/>
        <v/>
      </c>
      <c r="H71" s="51" t="str">
        <f t="shared" si="6"/>
        <v/>
      </c>
    </row>
    <row r="72" spans="2:8" x14ac:dyDescent="0.15">
      <c r="E72" s="51" t="str">
        <f t="shared" si="7"/>
        <v/>
      </c>
      <c r="F72" s="51" t="str">
        <f t="shared" si="4"/>
        <v/>
      </c>
      <c r="G72" s="51" t="str">
        <f t="shared" si="5"/>
        <v/>
      </c>
      <c r="H72" s="51" t="str">
        <f t="shared" si="6"/>
        <v/>
      </c>
    </row>
    <row r="73" spans="2:8" x14ac:dyDescent="0.15">
      <c r="E73" s="51" t="str">
        <f t="shared" si="7"/>
        <v/>
      </c>
      <c r="F73" s="51" t="str">
        <f t="shared" si="4"/>
        <v/>
      </c>
      <c r="G73" s="51" t="str">
        <f t="shared" si="5"/>
        <v/>
      </c>
      <c r="H73" s="51" t="str">
        <f t="shared" si="6"/>
        <v/>
      </c>
    </row>
    <row r="74" spans="2:8" x14ac:dyDescent="0.15">
      <c r="E74" s="51" t="str">
        <f t="shared" si="7"/>
        <v/>
      </c>
      <c r="F74" s="51" t="str">
        <f t="shared" si="4"/>
        <v/>
      </c>
      <c r="G74" s="51" t="str">
        <f t="shared" si="5"/>
        <v/>
      </c>
      <c r="H74" s="51" t="str">
        <f t="shared" si="6"/>
        <v/>
      </c>
    </row>
    <row r="75" spans="2:8" x14ac:dyDescent="0.15">
      <c r="E75" s="51" t="str">
        <f t="shared" si="7"/>
        <v/>
      </c>
      <c r="F75" s="51" t="str">
        <f t="shared" si="4"/>
        <v/>
      </c>
      <c r="G75" s="51" t="str">
        <f t="shared" si="5"/>
        <v/>
      </c>
      <c r="H75" s="51" t="str">
        <f t="shared" si="6"/>
        <v/>
      </c>
    </row>
    <row r="76" spans="2:8" x14ac:dyDescent="0.15">
      <c r="E76" s="51" t="str">
        <f t="shared" si="7"/>
        <v/>
      </c>
      <c r="F76" s="51" t="str">
        <f t="shared" si="4"/>
        <v/>
      </c>
      <c r="G76" s="51" t="str">
        <f t="shared" si="5"/>
        <v/>
      </c>
      <c r="H76" s="51" t="str">
        <f t="shared" si="6"/>
        <v/>
      </c>
    </row>
    <row r="77" spans="2:8" x14ac:dyDescent="0.15">
      <c r="E77" s="51" t="str">
        <f t="shared" si="7"/>
        <v/>
      </c>
      <c r="F77" s="51" t="str">
        <f t="shared" si="4"/>
        <v/>
      </c>
      <c r="G77" s="51" t="str">
        <f t="shared" si="5"/>
        <v/>
      </c>
      <c r="H77" s="51" t="str">
        <f t="shared" si="6"/>
        <v/>
      </c>
    </row>
    <row r="78" spans="2:8" x14ac:dyDescent="0.15">
      <c r="E78" s="51" t="str">
        <f t="shared" si="7"/>
        <v/>
      </c>
      <c r="F78" s="51" t="str">
        <f t="shared" si="4"/>
        <v/>
      </c>
      <c r="G78" s="51" t="str">
        <f t="shared" si="5"/>
        <v/>
      </c>
      <c r="H78" s="51" t="str">
        <f t="shared" si="6"/>
        <v/>
      </c>
    </row>
    <row r="79" spans="2:8" x14ac:dyDescent="0.15">
      <c r="E79" s="51" t="str">
        <f t="shared" si="7"/>
        <v/>
      </c>
      <c r="F79" s="51" t="str">
        <f t="shared" si="4"/>
        <v/>
      </c>
      <c r="G79" s="51" t="str">
        <f t="shared" si="5"/>
        <v/>
      </c>
      <c r="H79" s="51" t="str">
        <f t="shared" si="6"/>
        <v/>
      </c>
    </row>
    <row r="80" spans="2:8" x14ac:dyDescent="0.15">
      <c r="E80" s="51" t="str">
        <f t="shared" si="7"/>
        <v/>
      </c>
      <c r="F80" s="51" t="str">
        <f t="shared" si="4"/>
        <v/>
      </c>
      <c r="G80" s="51" t="str">
        <f t="shared" si="5"/>
        <v/>
      </c>
      <c r="H80" s="51" t="str">
        <f t="shared" si="6"/>
        <v/>
      </c>
    </row>
    <row r="81" spans="5:8" x14ac:dyDescent="0.15">
      <c r="E81" s="51" t="str">
        <f t="shared" si="7"/>
        <v/>
      </c>
      <c r="F81" s="51" t="str">
        <f t="shared" si="4"/>
        <v/>
      </c>
      <c r="H81" s="51" t="str">
        <f t="shared" si="6"/>
        <v/>
      </c>
    </row>
    <row r="82" spans="5:8" x14ac:dyDescent="0.15">
      <c r="E82" s="51" t="str">
        <f t="shared" si="7"/>
        <v/>
      </c>
      <c r="F82" s="51" t="str">
        <f t="shared" si="4"/>
        <v/>
      </c>
      <c r="H82" s="51" t="str">
        <f t="shared" si="6"/>
        <v/>
      </c>
    </row>
    <row r="83" spans="5:8" x14ac:dyDescent="0.15">
      <c r="E83" s="51" t="str">
        <f t="shared" si="7"/>
        <v/>
      </c>
      <c r="F83" s="51" t="str">
        <f t="shared" si="4"/>
        <v/>
      </c>
      <c r="H83" s="51" t="str">
        <f t="shared" si="6"/>
        <v/>
      </c>
    </row>
    <row r="84" spans="5:8" x14ac:dyDescent="0.15">
      <c r="E84" s="51" t="str">
        <f t="shared" si="7"/>
        <v/>
      </c>
      <c r="F84" s="51" t="str">
        <f t="shared" si="4"/>
        <v/>
      </c>
      <c r="H84" s="51" t="str">
        <f t="shared" si="6"/>
        <v/>
      </c>
    </row>
    <row r="85" spans="5:8" x14ac:dyDescent="0.15">
      <c r="E85" s="51" t="str">
        <f t="shared" si="7"/>
        <v/>
      </c>
      <c r="F85" s="51" t="str">
        <f t="shared" si="4"/>
        <v/>
      </c>
      <c r="H85" s="51" t="str">
        <f t="shared" si="6"/>
        <v/>
      </c>
    </row>
    <row r="86" spans="5:8" x14ac:dyDescent="0.15">
      <c r="E86" s="51" t="str">
        <f t="shared" si="7"/>
        <v/>
      </c>
      <c r="F86" s="51" t="str">
        <f t="shared" si="4"/>
        <v/>
      </c>
      <c r="H86" s="51" t="str">
        <f t="shared" si="6"/>
        <v/>
      </c>
    </row>
    <row r="87" spans="5:8" x14ac:dyDescent="0.15">
      <c r="E87" s="51" t="str">
        <f t="shared" si="7"/>
        <v/>
      </c>
      <c r="F87" s="51" t="str">
        <f t="shared" si="4"/>
        <v/>
      </c>
      <c r="H87" s="51" t="str">
        <f t="shared" si="6"/>
        <v/>
      </c>
    </row>
    <row r="88" spans="5:8" x14ac:dyDescent="0.15">
      <c r="E88" s="51" t="str">
        <f t="shared" si="7"/>
        <v/>
      </c>
      <c r="F88" s="51" t="str">
        <f t="shared" si="4"/>
        <v/>
      </c>
      <c r="H88" s="51" t="str">
        <f t="shared" si="6"/>
        <v/>
      </c>
    </row>
    <row r="89" spans="5:8" x14ac:dyDescent="0.15">
      <c r="E89" s="51" t="str">
        <f t="shared" si="7"/>
        <v/>
      </c>
      <c r="F89" s="51" t="str">
        <f t="shared" si="4"/>
        <v/>
      </c>
      <c r="H89" s="51" t="str">
        <f t="shared" si="6"/>
        <v/>
      </c>
    </row>
    <row r="90" spans="5:8" x14ac:dyDescent="0.15">
      <c r="E90" s="51" t="str">
        <f t="shared" si="7"/>
        <v/>
      </c>
      <c r="F90" s="51" t="str">
        <f t="shared" si="4"/>
        <v/>
      </c>
      <c r="H90" s="51" t="str">
        <f t="shared" si="6"/>
        <v/>
      </c>
    </row>
    <row r="91" spans="5:8" x14ac:dyDescent="0.15">
      <c r="E91" s="51" t="str">
        <f t="shared" si="7"/>
        <v/>
      </c>
      <c r="F91" s="51" t="str">
        <f t="shared" si="4"/>
        <v/>
      </c>
      <c r="H91" s="51" t="str">
        <f t="shared" si="6"/>
        <v/>
      </c>
    </row>
    <row r="92" spans="5:8" x14ac:dyDescent="0.15">
      <c r="E92" s="51" t="str">
        <f t="shared" si="7"/>
        <v/>
      </c>
      <c r="F92" s="51" t="str">
        <f t="shared" si="4"/>
        <v/>
      </c>
      <c r="H92" s="51" t="str">
        <f t="shared" si="6"/>
        <v/>
      </c>
    </row>
    <row r="93" spans="5:8" x14ac:dyDescent="0.15">
      <c r="E93" s="51" t="str">
        <f t="shared" si="7"/>
        <v/>
      </c>
      <c r="F93" s="51" t="str">
        <f t="shared" si="4"/>
        <v/>
      </c>
      <c r="H93" s="51" t="str">
        <f t="shared" si="6"/>
        <v/>
      </c>
    </row>
    <row r="94" spans="5:8" x14ac:dyDescent="0.15">
      <c r="E94" s="51" t="str">
        <f t="shared" si="7"/>
        <v/>
      </c>
      <c r="F94" s="51" t="str">
        <f t="shared" si="4"/>
        <v/>
      </c>
      <c r="H94" s="51" t="str">
        <f t="shared" si="6"/>
        <v/>
      </c>
    </row>
    <row r="95" spans="5:8" x14ac:dyDescent="0.15">
      <c r="E95" s="51" t="str">
        <f t="shared" si="7"/>
        <v/>
      </c>
      <c r="F95" s="51" t="str">
        <f t="shared" si="4"/>
        <v/>
      </c>
      <c r="H95" s="51" t="str">
        <f t="shared" si="6"/>
        <v/>
      </c>
    </row>
    <row r="96" spans="5:8" x14ac:dyDescent="0.15">
      <c r="E96" s="51" t="str">
        <f t="shared" si="7"/>
        <v/>
      </c>
      <c r="F96" s="51" t="str">
        <f t="shared" si="4"/>
        <v/>
      </c>
      <c r="H96" s="51" t="str">
        <f t="shared" si="6"/>
        <v/>
      </c>
    </row>
    <row r="97" spans="5:8" x14ac:dyDescent="0.15">
      <c r="E97" s="51" t="str">
        <f t="shared" si="7"/>
        <v/>
      </c>
      <c r="F97" s="51" t="str">
        <f t="shared" si="4"/>
        <v/>
      </c>
      <c r="H97" s="51" t="str">
        <f t="shared" si="6"/>
        <v/>
      </c>
    </row>
    <row r="98" spans="5:8" x14ac:dyDescent="0.15">
      <c r="E98" s="51" t="str">
        <f t="shared" si="7"/>
        <v/>
      </c>
      <c r="F98" s="51" t="str">
        <f t="shared" si="4"/>
        <v/>
      </c>
      <c r="H98" s="51" t="str">
        <f t="shared" si="6"/>
        <v/>
      </c>
    </row>
    <row r="99" spans="5:8" x14ac:dyDescent="0.15">
      <c r="E99" s="51" t="str">
        <f t="shared" si="7"/>
        <v/>
      </c>
      <c r="F99" s="51" t="str">
        <f t="shared" si="4"/>
        <v/>
      </c>
      <c r="H99" s="51" t="str">
        <f t="shared" si="6"/>
        <v/>
      </c>
    </row>
    <row r="100" spans="5:8" x14ac:dyDescent="0.15">
      <c r="E100" s="51" t="str">
        <f t="shared" si="7"/>
        <v/>
      </c>
      <c r="F100" s="51" t="str">
        <f t="shared" si="4"/>
        <v/>
      </c>
      <c r="H100" s="51" t="str">
        <f t="shared" si="6"/>
        <v/>
      </c>
    </row>
    <row r="101" spans="5:8" x14ac:dyDescent="0.15">
      <c r="E101" s="51" t="str">
        <f t="shared" si="7"/>
        <v/>
      </c>
      <c r="F101" s="51" t="str">
        <f t="shared" si="4"/>
        <v/>
      </c>
      <c r="H101" s="51" t="str">
        <f t="shared" si="6"/>
        <v/>
      </c>
    </row>
    <row r="102" spans="5:8" x14ac:dyDescent="0.15">
      <c r="E102" s="51" t="str">
        <f t="shared" si="7"/>
        <v/>
      </c>
      <c r="F102" s="51" t="str">
        <f t="shared" si="4"/>
        <v/>
      </c>
      <c r="H102" s="51" t="str">
        <f t="shared" si="6"/>
        <v/>
      </c>
    </row>
    <row r="103" spans="5:8" x14ac:dyDescent="0.15">
      <c r="E103" s="51" t="str">
        <f t="shared" si="7"/>
        <v/>
      </c>
      <c r="F103" s="51" t="str">
        <f t="shared" si="4"/>
        <v/>
      </c>
      <c r="H103" s="51" t="str">
        <f t="shared" si="6"/>
        <v/>
      </c>
    </row>
    <row r="104" spans="5:8" x14ac:dyDescent="0.15">
      <c r="E104" s="51" t="str">
        <f t="shared" si="7"/>
        <v/>
      </c>
      <c r="F104" s="51" t="str">
        <f t="shared" si="4"/>
        <v/>
      </c>
      <c r="H104" s="51" t="str">
        <f t="shared" si="6"/>
        <v/>
      </c>
    </row>
    <row r="105" spans="5:8" x14ac:dyDescent="0.15">
      <c r="E105" s="51" t="str">
        <f t="shared" si="7"/>
        <v/>
      </c>
      <c r="F105" s="51" t="str">
        <f t="shared" si="4"/>
        <v/>
      </c>
      <c r="H105" s="51" t="str">
        <f t="shared" si="6"/>
        <v/>
      </c>
    </row>
    <row r="106" spans="5:8" x14ac:dyDescent="0.15">
      <c r="E106" s="51" t="str">
        <f t="shared" si="7"/>
        <v/>
      </c>
      <c r="F106" s="51" t="str">
        <f t="shared" si="4"/>
        <v/>
      </c>
      <c r="H106" s="51" t="str">
        <f t="shared" si="6"/>
        <v/>
      </c>
    </row>
    <row r="107" spans="5:8" x14ac:dyDescent="0.15">
      <c r="E107" s="51" t="str">
        <f t="shared" si="7"/>
        <v/>
      </c>
      <c r="F107" s="51" t="str">
        <f t="shared" si="4"/>
        <v/>
      </c>
      <c r="H107" s="51" t="str">
        <f t="shared" si="6"/>
        <v/>
      </c>
    </row>
    <row r="108" spans="5:8" x14ac:dyDescent="0.15">
      <c r="E108" s="51" t="str">
        <f t="shared" si="7"/>
        <v/>
      </c>
      <c r="F108" s="51" t="str">
        <f t="shared" si="4"/>
        <v/>
      </c>
      <c r="H108" s="51" t="str">
        <f t="shared" ref="H108:H171" si="8">DBCS(E108)</f>
        <v/>
      </c>
    </row>
    <row r="109" spans="5:8" x14ac:dyDescent="0.15">
      <c r="E109" s="51" t="str">
        <f t="shared" ref="E109:E172" si="9">C109&amp;D109</f>
        <v/>
      </c>
      <c r="F109" s="51" t="str">
        <f t="shared" si="4"/>
        <v/>
      </c>
      <c r="H109" s="51" t="str">
        <f t="shared" si="8"/>
        <v/>
      </c>
    </row>
    <row r="110" spans="5:8" x14ac:dyDescent="0.15">
      <c r="E110" s="51" t="str">
        <f t="shared" si="9"/>
        <v/>
      </c>
      <c r="F110" s="51" t="str">
        <f t="shared" si="4"/>
        <v/>
      </c>
      <c r="H110" s="51" t="str">
        <f t="shared" si="8"/>
        <v/>
      </c>
    </row>
    <row r="111" spans="5:8" x14ac:dyDescent="0.15">
      <c r="E111" s="51" t="str">
        <f t="shared" si="9"/>
        <v/>
      </c>
      <c r="F111" s="51" t="str">
        <f t="shared" si="4"/>
        <v/>
      </c>
      <c r="H111" s="51" t="str">
        <f t="shared" si="8"/>
        <v/>
      </c>
    </row>
    <row r="112" spans="5:8" x14ac:dyDescent="0.15">
      <c r="E112" s="51" t="str">
        <f t="shared" si="9"/>
        <v/>
      </c>
      <c r="F112" s="51" t="str">
        <f t="shared" si="4"/>
        <v/>
      </c>
      <c r="H112" s="51" t="str">
        <f t="shared" si="8"/>
        <v/>
      </c>
    </row>
    <row r="113" spans="5:8" x14ac:dyDescent="0.15">
      <c r="E113" s="51" t="str">
        <f t="shared" si="9"/>
        <v/>
      </c>
      <c r="F113" s="51" t="str">
        <f t="shared" si="4"/>
        <v/>
      </c>
      <c r="H113" s="51" t="str">
        <f t="shared" si="8"/>
        <v/>
      </c>
    </row>
    <row r="114" spans="5:8" x14ac:dyDescent="0.15">
      <c r="E114" s="51" t="str">
        <f t="shared" si="9"/>
        <v/>
      </c>
      <c r="F114" s="51" t="str">
        <f t="shared" si="4"/>
        <v/>
      </c>
      <c r="H114" s="51" t="str">
        <f t="shared" si="8"/>
        <v/>
      </c>
    </row>
    <row r="115" spans="5:8" x14ac:dyDescent="0.15">
      <c r="E115" s="51" t="str">
        <f t="shared" si="9"/>
        <v/>
      </c>
      <c r="F115" s="51" t="str">
        <f t="shared" si="4"/>
        <v/>
      </c>
      <c r="H115" s="51" t="str">
        <f t="shared" si="8"/>
        <v/>
      </c>
    </row>
    <row r="116" spans="5:8" x14ac:dyDescent="0.15">
      <c r="E116" s="51" t="str">
        <f t="shared" si="9"/>
        <v/>
      </c>
      <c r="F116" s="51" t="str">
        <f t="shared" si="4"/>
        <v/>
      </c>
      <c r="H116" s="51" t="str">
        <f t="shared" si="8"/>
        <v/>
      </c>
    </row>
    <row r="117" spans="5:8" x14ac:dyDescent="0.15">
      <c r="E117" s="51" t="str">
        <f t="shared" si="9"/>
        <v/>
      </c>
      <c r="F117" s="51" t="str">
        <f t="shared" si="4"/>
        <v/>
      </c>
      <c r="H117" s="51" t="str">
        <f t="shared" si="8"/>
        <v/>
      </c>
    </row>
    <row r="118" spans="5:8" x14ac:dyDescent="0.15">
      <c r="E118" s="51" t="str">
        <f t="shared" si="9"/>
        <v/>
      </c>
      <c r="F118" s="51" t="str">
        <f t="shared" si="4"/>
        <v/>
      </c>
      <c r="H118" s="51" t="str">
        <f t="shared" si="8"/>
        <v/>
      </c>
    </row>
    <row r="119" spans="5:8" x14ac:dyDescent="0.15">
      <c r="E119" s="51" t="str">
        <f t="shared" si="9"/>
        <v/>
      </c>
      <c r="F119" s="51" t="str">
        <f t="shared" si="4"/>
        <v/>
      </c>
      <c r="H119" s="51" t="str">
        <f t="shared" si="8"/>
        <v/>
      </c>
    </row>
    <row r="120" spans="5:8" x14ac:dyDescent="0.15">
      <c r="E120" s="51" t="str">
        <f t="shared" si="9"/>
        <v/>
      </c>
      <c r="F120" s="51" t="str">
        <f t="shared" si="4"/>
        <v/>
      </c>
      <c r="H120" s="51" t="str">
        <f t="shared" si="8"/>
        <v/>
      </c>
    </row>
    <row r="121" spans="5:8" x14ac:dyDescent="0.15">
      <c r="E121" s="51" t="str">
        <f t="shared" si="9"/>
        <v/>
      </c>
      <c r="F121" s="51" t="str">
        <f t="shared" si="4"/>
        <v/>
      </c>
      <c r="H121" s="51" t="str">
        <f t="shared" si="8"/>
        <v/>
      </c>
    </row>
    <row r="122" spans="5:8" x14ac:dyDescent="0.15">
      <c r="E122" s="51" t="str">
        <f t="shared" si="9"/>
        <v/>
      </c>
      <c r="F122" s="51" t="str">
        <f t="shared" si="4"/>
        <v/>
      </c>
      <c r="H122" s="51" t="str">
        <f t="shared" si="8"/>
        <v/>
      </c>
    </row>
    <row r="123" spans="5:8" x14ac:dyDescent="0.15">
      <c r="E123" s="51" t="str">
        <f t="shared" si="9"/>
        <v/>
      </c>
      <c r="F123" s="51" t="str">
        <f t="shared" si="4"/>
        <v/>
      </c>
      <c r="H123" s="51" t="str">
        <f t="shared" si="8"/>
        <v/>
      </c>
    </row>
    <row r="124" spans="5:8" x14ac:dyDescent="0.15">
      <c r="E124" s="51" t="str">
        <f t="shared" si="9"/>
        <v/>
      </c>
      <c r="F124" s="51" t="str">
        <f t="shared" si="4"/>
        <v/>
      </c>
      <c r="H124" s="51" t="str">
        <f t="shared" si="8"/>
        <v/>
      </c>
    </row>
    <row r="125" spans="5:8" x14ac:dyDescent="0.15">
      <c r="E125" s="51" t="str">
        <f t="shared" si="9"/>
        <v/>
      </c>
      <c r="F125" s="51" t="str">
        <f t="shared" si="4"/>
        <v/>
      </c>
      <c r="H125" s="51" t="str">
        <f t="shared" si="8"/>
        <v/>
      </c>
    </row>
    <row r="126" spans="5:8" x14ac:dyDescent="0.15">
      <c r="E126" s="51" t="str">
        <f t="shared" si="9"/>
        <v/>
      </c>
      <c r="F126" s="51" t="str">
        <f t="shared" si="4"/>
        <v/>
      </c>
      <c r="H126" s="51" t="str">
        <f t="shared" si="8"/>
        <v/>
      </c>
    </row>
    <row r="127" spans="5:8" x14ac:dyDescent="0.15">
      <c r="E127" s="51" t="str">
        <f t="shared" si="9"/>
        <v/>
      </c>
      <c r="F127" s="51" t="str">
        <f t="shared" si="4"/>
        <v/>
      </c>
      <c r="H127" s="51" t="str">
        <f t="shared" si="8"/>
        <v/>
      </c>
    </row>
    <row r="128" spans="5:8" x14ac:dyDescent="0.15">
      <c r="E128" s="51" t="str">
        <f t="shared" si="9"/>
        <v/>
      </c>
      <c r="F128" s="51" t="str">
        <f t="shared" si="4"/>
        <v/>
      </c>
      <c r="H128" s="51" t="str">
        <f t="shared" si="8"/>
        <v/>
      </c>
    </row>
    <row r="129" spans="5:8" x14ac:dyDescent="0.15">
      <c r="E129" s="51" t="str">
        <f t="shared" si="9"/>
        <v/>
      </c>
      <c r="F129" s="51" t="str">
        <f t="shared" si="4"/>
        <v/>
      </c>
      <c r="H129" s="51" t="str">
        <f t="shared" si="8"/>
        <v/>
      </c>
    </row>
    <row r="130" spans="5:8" x14ac:dyDescent="0.15">
      <c r="E130" s="51" t="str">
        <f t="shared" si="9"/>
        <v/>
      </c>
      <c r="F130" s="51" t="str">
        <f t="shared" si="4"/>
        <v/>
      </c>
      <c r="H130" s="51" t="str">
        <f t="shared" si="8"/>
        <v/>
      </c>
    </row>
    <row r="131" spans="5:8" x14ac:dyDescent="0.15">
      <c r="E131" s="51" t="str">
        <f t="shared" si="9"/>
        <v/>
      </c>
      <c r="F131" s="51" t="str">
        <f t="shared" ref="F131:F159" si="10">DBCS(C131)</f>
        <v/>
      </c>
      <c r="H131" s="51" t="str">
        <f t="shared" si="8"/>
        <v/>
      </c>
    </row>
    <row r="132" spans="5:8" x14ac:dyDescent="0.15">
      <c r="E132" s="51" t="str">
        <f t="shared" si="9"/>
        <v/>
      </c>
      <c r="F132" s="51" t="str">
        <f t="shared" si="10"/>
        <v/>
      </c>
      <c r="H132" s="51" t="str">
        <f t="shared" si="8"/>
        <v/>
      </c>
    </row>
    <row r="133" spans="5:8" x14ac:dyDescent="0.15">
      <c r="E133" s="51" t="str">
        <f t="shared" si="9"/>
        <v/>
      </c>
      <c r="F133" s="51" t="str">
        <f t="shared" si="10"/>
        <v/>
      </c>
      <c r="H133" s="51" t="str">
        <f t="shared" si="8"/>
        <v/>
      </c>
    </row>
    <row r="134" spans="5:8" x14ac:dyDescent="0.15">
      <c r="E134" s="51" t="str">
        <f t="shared" si="9"/>
        <v/>
      </c>
      <c r="F134" s="51" t="str">
        <f t="shared" si="10"/>
        <v/>
      </c>
      <c r="H134" s="51" t="str">
        <f t="shared" si="8"/>
        <v/>
      </c>
    </row>
    <row r="135" spans="5:8" x14ac:dyDescent="0.15">
      <c r="E135" s="51" t="str">
        <f t="shared" si="9"/>
        <v/>
      </c>
      <c r="F135" s="51" t="str">
        <f t="shared" si="10"/>
        <v/>
      </c>
      <c r="H135" s="51" t="str">
        <f t="shared" si="8"/>
        <v/>
      </c>
    </row>
    <row r="136" spans="5:8" x14ac:dyDescent="0.15">
      <c r="E136" s="51" t="str">
        <f t="shared" si="9"/>
        <v/>
      </c>
      <c r="F136" s="51" t="str">
        <f t="shared" si="10"/>
        <v/>
      </c>
      <c r="H136" s="51" t="str">
        <f t="shared" si="8"/>
        <v/>
      </c>
    </row>
    <row r="137" spans="5:8" x14ac:dyDescent="0.15">
      <c r="E137" s="51" t="str">
        <f t="shared" si="9"/>
        <v/>
      </c>
      <c r="F137" s="51" t="str">
        <f t="shared" si="10"/>
        <v/>
      </c>
      <c r="H137" s="51" t="str">
        <f t="shared" si="8"/>
        <v/>
      </c>
    </row>
    <row r="138" spans="5:8" x14ac:dyDescent="0.15">
      <c r="E138" s="51" t="str">
        <f t="shared" si="9"/>
        <v/>
      </c>
      <c r="F138" s="51" t="str">
        <f t="shared" si="10"/>
        <v/>
      </c>
      <c r="H138" s="51" t="str">
        <f t="shared" si="8"/>
        <v/>
      </c>
    </row>
    <row r="139" spans="5:8" x14ac:dyDescent="0.15">
      <c r="E139" s="51" t="str">
        <f t="shared" si="9"/>
        <v/>
      </c>
      <c r="F139" s="51" t="str">
        <f t="shared" si="10"/>
        <v/>
      </c>
      <c r="H139" s="51" t="str">
        <f t="shared" si="8"/>
        <v/>
      </c>
    </row>
    <row r="140" spans="5:8" x14ac:dyDescent="0.15">
      <c r="E140" s="51" t="str">
        <f t="shared" si="9"/>
        <v/>
      </c>
      <c r="F140" s="51" t="str">
        <f t="shared" si="10"/>
        <v/>
      </c>
      <c r="H140" s="51" t="str">
        <f t="shared" si="8"/>
        <v/>
      </c>
    </row>
    <row r="141" spans="5:8" x14ac:dyDescent="0.15">
      <c r="E141" s="51" t="str">
        <f t="shared" si="9"/>
        <v/>
      </c>
      <c r="F141" s="51" t="str">
        <f t="shared" si="10"/>
        <v/>
      </c>
      <c r="H141" s="51" t="str">
        <f t="shared" si="8"/>
        <v/>
      </c>
    </row>
    <row r="142" spans="5:8" x14ac:dyDescent="0.15">
      <c r="E142" s="51" t="str">
        <f t="shared" si="9"/>
        <v/>
      </c>
      <c r="F142" s="51" t="str">
        <f t="shared" si="10"/>
        <v/>
      </c>
      <c r="H142" s="51" t="str">
        <f t="shared" si="8"/>
        <v/>
      </c>
    </row>
    <row r="143" spans="5:8" x14ac:dyDescent="0.15">
      <c r="E143" s="51" t="str">
        <f t="shared" si="9"/>
        <v/>
      </c>
      <c r="F143" s="51" t="str">
        <f t="shared" si="10"/>
        <v/>
      </c>
      <c r="H143" s="51" t="str">
        <f t="shared" si="8"/>
        <v/>
      </c>
    </row>
    <row r="144" spans="5:8" x14ac:dyDescent="0.15">
      <c r="E144" s="51" t="str">
        <f t="shared" si="9"/>
        <v/>
      </c>
      <c r="F144" s="51" t="str">
        <f t="shared" si="10"/>
        <v/>
      </c>
      <c r="H144" s="51" t="str">
        <f t="shared" si="8"/>
        <v/>
      </c>
    </row>
    <row r="145" spans="5:8" x14ac:dyDescent="0.15">
      <c r="E145" s="51" t="str">
        <f t="shared" si="9"/>
        <v/>
      </c>
      <c r="F145" s="51" t="str">
        <f t="shared" si="10"/>
        <v/>
      </c>
      <c r="H145" s="51" t="str">
        <f t="shared" si="8"/>
        <v/>
      </c>
    </row>
    <row r="146" spans="5:8" x14ac:dyDescent="0.15">
      <c r="E146" s="51" t="str">
        <f t="shared" si="9"/>
        <v/>
      </c>
      <c r="F146" s="51" t="str">
        <f t="shared" si="10"/>
        <v/>
      </c>
      <c r="H146" s="51" t="str">
        <f t="shared" si="8"/>
        <v/>
      </c>
    </row>
    <row r="147" spans="5:8" x14ac:dyDescent="0.15">
      <c r="E147" s="51" t="str">
        <f t="shared" si="9"/>
        <v/>
      </c>
      <c r="F147" s="51" t="str">
        <f t="shared" si="10"/>
        <v/>
      </c>
      <c r="H147" s="51" t="str">
        <f t="shared" si="8"/>
        <v/>
      </c>
    </row>
    <row r="148" spans="5:8" x14ac:dyDescent="0.15">
      <c r="E148" s="51" t="str">
        <f t="shared" si="9"/>
        <v/>
      </c>
      <c r="F148" s="51" t="str">
        <f t="shared" si="10"/>
        <v/>
      </c>
      <c r="H148" s="51" t="str">
        <f t="shared" si="8"/>
        <v/>
      </c>
    </row>
    <row r="149" spans="5:8" x14ac:dyDescent="0.15">
      <c r="E149" s="51" t="str">
        <f t="shared" si="9"/>
        <v/>
      </c>
      <c r="F149" s="51" t="str">
        <f t="shared" si="10"/>
        <v/>
      </c>
      <c r="H149" s="51" t="str">
        <f t="shared" si="8"/>
        <v/>
      </c>
    </row>
    <row r="150" spans="5:8" x14ac:dyDescent="0.15">
      <c r="E150" s="51" t="str">
        <f t="shared" si="9"/>
        <v/>
      </c>
      <c r="F150" s="51" t="str">
        <f t="shared" si="10"/>
        <v/>
      </c>
      <c r="H150" s="51" t="str">
        <f t="shared" si="8"/>
        <v/>
      </c>
    </row>
    <row r="151" spans="5:8" x14ac:dyDescent="0.15">
      <c r="E151" s="51" t="str">
        <f t="shared" si="9"/>
        <v/>
      </c>
      <c r="F151" s="51" t="str">
        <f t="shared" si="10"/>
        <v/>
      </c>
      <c r="H151" s="51" t="str">
        <f t="shared" si="8"/>
        <v/>
      </c>
    </row>
    <row r="152" spans="5:8" x14ac:dyDescent="0.15">
      <c r="E152" s="51" t="str">
        <f t="shared" si="9"/>
        <v/>
      </c>
      <c r="F152" s="51" t="str">
        <f t="shared" si="10"/>
        <v/>
      </c>
      <c r="H152" s="51" t="str">
        <f t="shared" si="8"/>
        <v/>
      </c>
    </row>
    <row r="153" spans="5:8" x14ac:dyDescent="0.15">
      <c r="E153" s="51" t="str">
        <f t="shared" si="9"/>
        <v/>
      </c>
      <c r="F153" s="51" t="str">
        <f t="shared" si="10"/>
        <v/>
      </c>
      <c r="H153" s="51" t="str">
        <f t="shared" si="8"/>
        <v/>
      </c>
    </row>
    <row r="154" spans="5:8" x14ac:dyDescent="0.15">
      <c r="E154" s="51" t="str">
        <f t="shared" si="9"/>
        <v/>
      </c>
      <c r="F154" s="51" t="str">
        <f t="shared" si="10"/>
        <v/>
      </c>
      <c r="H154" s="51" t="str">
        <f t="shared" si="8"/>
        <v/>
      </c>
    </row>
    <row r="155" spans="5:8" x14ac:dyDescent="0.15">
      <c r="E155" s="51" t="str">
        <f t="shared" si="9"/>
        <v/>
      </c>
      <c r="F155" s="51" t="str">
        <f t="shared" si="10"/>
        <v/>
      </c>
      <c r="H155" s="51" t="str">
        <f t="shared" si="8"/>
        <v/>
      </c>
    </row>
    <row r="156" spans="5:8" x14ac:dyDescent="0.15">
      <c r="E156" s="51" t="str">
        <f t="shared" si="9"/>
        <v/>
      </c>
      <c r="F156" s="51" t="str">
        <f t="shared" si="10"/>
        <v/>
      </c>
      <c r="H156" s="51" t="str">
        <f t="shared" si="8"/>
        <v/>
      </c>
    </row>
    <row r="157" spans="5:8" x14ac:dyDescent="0.15">
      <c r="E157" s="51" t="str">
        <f t="shared" si="9"/>
        <v/>
      </c>
      <c r="F157" s="51" t="str">
        <f t="shared" si="10"/>
        <v/>
      </c>
      <c r="H157" s="51" t="str">
        <f t="shared" si="8"/>
        <v/>
      </c>
    </row>
    <row r="158" spans="5:8" x14ac:dyDescent="0.15">
      <c r="E158" s="51" t="str">
        <f t="shared" si="9"/>
        <v/>
      </c>
      <c r="F158" s="51" t="str">
        <f t="shared" si="10"/>
        <v/>
      </c>
      <c r="H158" s="51" t="str">
        <f t="shared" si="8"/>
        <v/>
      </c>
    </row>
    <row r="159" spans="5:8" x14ac:dyDescent="0.15">
      <c r="E159" s="51" t="str">
        <f t="shared" si="9"/>
        <v/>
      </c>
      <c r="F159" s="51" t="str">
        <f t="shared" si="10"/>
        <v/>
      </c>
      <c r="H159" s="51" t="str">
        <f t="shared" si="8"/>
        <v/>
      </c>
    </row>
    <row r="160" spans="5:8" x14ac:dyDescent="0.15">
      <c r="E160" s="51" t="str">
        <f t="shared" si="9"/>
        <v/>
      </c>
      <c r="H160" s="51" t="str">
        <f t="shared" si="8"/>
        <v/>
      </c>
    </row>
    <row r="161" spans="5:8" x14ac:dyDescent="0.15">
      <c r="E161" s="51" t="str">
        <f t="shared" si="9"/>
        <v/>
      </c>
      <c r="H161" s="51" t="str">
        <f t="shared" si="8"/>
        <v/>
      </c>
    </row>
    <row r="162" spans="5:8" x14ac:dyDescent="0.15">
      <c r="E162" s="51" t="str">
        <f t="shared" si="9"/>
        <v/>
      </c>
      <c r="H162" s="51" t="str">
        <f t="shared" si="8"/>
        <v/>
      </c>
    </row>
    <row r="163" spans="5:8" x14ac:dyDescent="0.15">
      <c r="E163" s="51" t="str">
        <f t="shared" si="9"/>
        <v/>
      </c>
      <c r="H163" s="51" t="str">
        <f t="shared" si="8"/>
        <v/>
      </c>
    </row>
    <row r="164" spans="5:8" x14ac:dyDescent="0.15">
      <c r="E164" s="51" t="str">
        <f t="shared" si="9"/>
        <v/>
      </c>
      <c r="H164" s="51" t="str">
        <f t="shared" si="8"/>
        <v/>
      </c>
    </row>
    <row r="165" spans="5:8" x14ac:dyDescent="0.15">
      <c r="E165" s="51" t="str">
        <f t="shared" si="9"/>
        <v/>
      </c>
      <c r="H165" s="51" t="str">
        <f t="shared" si="8"/>
        <v/>
      </c>
    </row>
    <row r="166" spans="5:8" x14ac:dyDescent="0.15">
      <c r="E166" s="51" t="str">
        <f t="shared" si="9"/>
        <v/>
      </c>
      <c r="H166" s="51" t="str">
        <f t="shared" si="8"/>
        <v/>
      </c>
    </row>
    <row r="167" spans="5:8" x14ac:dyDescent="0.15">
      <c r="E167" s="51" t="str">
        <f t="shared" si="9"/>
        <v/>
      </c>
      <c r="H167" s="51" t="str">
        <f t="shared" si="8"/>
        <v/>
      </c>
    </row>
    <row r="168" spans="5:8" x14ac:dyDescent="0.15">
      <c r="E168" s="51" t="str">
        <f t="shared" si="9"/>
        <v/>
      </c>
      <c r="H168" s="51" t="str">
        <f t="shared" si="8"/>
        <v/>
      </c>
    </row>
    <row r="169" spans="5:8" x14ac:dyDescent="0.15">
      <c r="E169" s="51" t="str">
        <f t="shared" si="9"/>
        <v/>
      </c>
      <c r="H169" s="51" t="str">
        <f t="shared" si="8"/>
        <v/>
      </c>
    </row>
    <row r="170" spans="5:8" x14ac:dyDescent="0.15">
      <c r="E170" s="51" t="str">
        <f t="shared" si="9"/>
        <v/>
      </c>
      <c r="H170" s="51" t="str">
        <f t="shared" si="8"/>
        <v/>
      </c>
    </row>
    <row r="171" spans="5:8" x14ac:dyDescent="0.15">
      <c r="E171" s="51" t="str">
        <f t="shared" si="9"/>
        <v/>
      </c>
      <c r="H171" s="51" t="str">
        <f t="shared" si="8"/>
        <v/>
      </c>
    </row>
    <row r="172" spans="5:8" x14ac:dyDescent="0.15">
      <c r="E172" s="51" t="str">
        <f t="shared" si="9"/>
        <v/>
      </c>
      <c r="H172" s="51" t="str">
        <f t="shared" ref="H172:H220" si="11">DBCS(E172)</f>
        <v/>
      </c>
    </row>
    <row r="173" spans="5:8" x14ac:dyDescent="0.15">
      <c r="E173" s="51" t="str">
        <f t="shared" ref="E173:E236" si="12">C173&amp;D173</f>
        <v/>
      </c>
      <c r="H173" s="51" t="str">
        <f t="shared" si="11"/>
        <v/>
      </c>
    </row>
    <row r="174" spans="5:8" x14ac:dyDescent="0.15">
      <c r="E174" s="51" t="str">
        <f t="shared" si="12"/>
        <v/>
      </c>
      <c r="H174" s="51" t="str">
        <f t="shared" si="11"/>
        <v/>
      </c>
    </row>
    <row r="175" spans="5:8" x14ac:dyDescent="0.15">
      <c r="E175" s="51" t="str">
        <f t="shared" si="12"/>
        <v/>
      </c>
      <c r="H175" s="51" t="str">
        <f t="shared" si="11"/>
        <v/>
      </c>
    </row>
    <row r="176" spans="5:8" x14ac:dyDescent="0.15">
      <c r="E176" s="51" t="str">
        <f t="shared" si="12"/>
        <v/>
      </c>
      <c r="H176" s="51" t="str">
        <f t="shared" si="11"/>
        <v/>
      </c>
    </row>
    <row r="177" spans="5:8" x14ac:dyDescent="0.15">
      <c r="E177" s="51" t="str">
        <f t="shared" si="12"/>
        <v/>
      </c>
      <c r="H177" s="51" t="str">
        <f t="shared" si="11"/>
        <v/>
      </c>
    </row>
    <row r="178" spans="5:8" x14ac:dyDescent="0.15">
      <c r="E178" s="51" t="str">
        <f t="shared" si="12"/>
        <v/>
      </c>
      <c r="H178" s="51" t="str">
        <f t="shared" si="11"/>
        <v/>
      </c>
    </row>
    <row r="179" spans="5:8" x14ac:dyDescent="0.15">
      <c r="E179" s="51" t="str">
        <f t="shared" si="12"/>
        <v/>
      </c>
      <c r="H179" s="51" t="str">
        <f t="shared" si="11"/>
        <v/>
      </c>
    </row>
    <row r="180" spans="5:8" x14ac:dyDescent="0.15">
      <c r="E180" s="51" t="str">
        <f t="shared" si="12"/>
        <v/>
      </c>
      <c r="H180" s="51" t="str">
        <f t="shared" si="11"/>
        <v/>
      </c>
    </row>
    <row r="181" spans="5:8" x14ac:dyDescent="0.15">
      <c r="E181" s="51" t="str">
        <f t="shared" si="12"/>
        <v/>
      </c>
      <c r="H181" s="51" t="str">
        <f t="shared" si="11"/>
        <v/>
      </c>
    </row>
    <row r="182" spans="5:8" x14ac:dyDescent="0.15">
      <c r="E182" s="51" t="str">
        <f t="shared" si="12"/>
        <v/>
      </c>
      <c r="H182" s="51" t="str">
        <f t="shared" si="11"/>
        <v/>
      </c>
    </row>
    <row r="183" spans="5:8" x14ac:dyDescent="0.15">
      <c r="E183" s="51" t="str">
        <f t="shared" si="12"/>
        <v/>
      </c>
      <c r="H183" s="51" t="str">
        <f t="shared" si="11"/>
        <v/>
      </c>
    </row>
    <row r="184" spans="5:8" x14ac:dyDescent="0.15">
      <c r="E184" s="51" t="str">
        <f t="shared" si="12"/>
        <v/>
      </c>
      <c r="H184" s="51" t="str">
        <f t="shared" si="11"/>
        <v/>
      </c>
    </row>
    <row r="185" spans="5:8" x14ac:dyDescent="0.15">
      <c r="E185" s="51" t="str">
        <f t="shared" si="12"/>
        <v/>
      </c>
      <c r="H185" s="51" t="str">
        <f t="shared" si="11"/>
        <v/>
      </c>
    </row>
    <row r="186" spans="5:8" x14ac:dyDescent="0.15">
      <c r="E186" s="51" t="str">
        <f t="shared" si="12"/>
        <v/>
      </c>
      <c r="H186" s="51" t="str">
        <f t="shared" si="11"/>
        <v/>
      </c>
    </row>
    <row r="187" spans="5:8" x14ac:dyDescent="0.15">
      <c r="E187" s="51" t="str">
        <f t="shared" si="12"/>
        <v/>
      </c>
      <c r="H187" s="51" t="str">
        <f t="shared" si="11"/>
        <v/>
      </c>
    </row>
    <row r="188" spans="5:8" x14ac:dyDescent="0.15">
      <c r="E188" s="51" t="str">
        <f t="shared" si="12"/>
        <v/>
      </c>
      <c r="H188" s="51" t="str">
        <f t="shared" si="11"/>
        <v/>
      </c>
    </row>
    <row r="189" spans="5:8" x14ac:dyDescent="0.15">
      <c r="E189" s="51" t="str">
        <f t="shared" si="12"/>
        <v/>
      </c>
      <c r="H189" s="51" t="str">
        <f t="shared" si="11"/>
        <v/>
      </c>
    </row>
    <row r="190" spans="5:8" x14ac:dyDescent="0.15">
      <c r="E190" s="51" t="str">
        <f t="shared" si="12"/>
        <v/>
      </c>
      <c r="H190" s="51" t="str">
        <f t="shared" si="11"/>
        <v/>
      </c>
    </row>
    <row r="191" spans="5:8" x14ac:dyDescent="0.15">
      <c r="E191" s="51" t="str">
        <f t="shared" si="12"/>
        <v/>
      </c>
      <c r="H191" s="51" t="str">
        <f t="shared" si="11"/>
        <v/>
      </c>
    </row>
    <row r="192" spans="5:8" x14ac:dyDescent="0.15">
      <c r="E192" s="51" t="str">
        <f t="shared" si="12"/>
        <v/>
      </c>
      <c r="H192" s="51" t="str">
        <f t="shared" si="11"/>
        <v/>
      </c>
    </row>
    <row r="193" spans="5:8" x14ac:dyDescent="0.15">
      <c r="E193" s="51" t="str">
        <f t="shared" si="12"/>
        <v/>
      </c>
      <c r="H193" s="51" t="str">
        <f t="shared" si="11"/>
        <v/>
      </c>
    </row>
    <row r="194" spans="5:8" x14ac:dyDescent="0.15">
      <c r="E194" s="51" t="str">
        <f t="shared" si="12"/>
        <v/>
      </c>
      <c r="H194" s="51" t="str">
        <f t="shared" si="11"/>
        <v/>
      </c>
    </row>
    <row r="195" spans="5:8" x14ac:dyDescent="0.15">
      <c r="E195" s="51" t="str">
        <f t="shared" si="12"/>
        <v/>
      </c>
      <c r="H195" s="51" t="str">
        <f t="shared" si="11"/>
        <v/>
      </c>
    </row>
    <row r="196" spans="5:8" x14ac:dyDescent="0.15">
      <c r="E196" s="51" t="str">
        <f t="shared" si="12"/>
        <v/>
      </c>
      <c r="H196" s="51" t="str">
        <f t="shared" si="11"/>
        <v/>
      </c>
    </row>
    <row r="197" spans="5:8" x14ac:dyDescent="0.15">
      <c r="E197" s="51" t="str">
        <f t="shared" si="12"/>
        <v/>
      </c>
      <c r="H197" s="51" t="str">
        <f t="shared" si="11"/>
        <v/>
      </c>
    </row>
    <row r="198" spans="5:8" x14ac:dyDescent="0.15">
      <c r="E198" s="51" t="str">
        <f t="shared" si="12"/>
        <v/>
      </c>
      <c r="H198" s="51" t="str">
        <f t="shared" si="11"/>
        <v/>
      </c>
    </row>
    <row r="199" spans="5:8" x14ac:dyDescent="0.15">
      <c r="E199" s="51" t="str">
        <f t="shared" si="12"/>
        <v/>
      </c>
      <c r="H199" s="51" t="str">
        <f t="shared" si="11"/>
        <v/>
      </c>
    </row>
    <row r="200" spans="5:8" x14ac:dyDescent="0.15">
      <c r="E200" s="51" t="str">
        <f t="shared" si="12"/>
        <v/>
      </c>
      <c r="H200" s="51" t="str">
        <f t="shared" si="11"/>
        <v/>
      </c>
    </row>
    <row r="201" spans="5:8" x14ac:dyDescent="0.15">
      <c r="E201" s="51" t="str">
        <f t="shared" si="12"/>
        <v/>
      </c>
      <c r="H201" s="51" t="str">
        <f t="shared" si="11"/>
        <v/>
      </c>
    </row>
    <row r="202" spans="5:8" x14ac:dyDescent="0.15">
      <c r="E202" s="51" t="str">
        <f t="shared" si="12"/>
        <v/>
      </c>
      <c r="H202" s="51" t="str">
        <f t="shared" si="11"/>
        <v/>
      </c>
    </row>
    <row r="203" spans="5:8" x14ac:dyDescent="0.15">
      <c r="E203" s="51" t="str">
        <f t="shared" si="12"/>
        <v/>
      </c>
      <c r="H203" s="51" t="str">
        <f t="shared" si="11"/>
        <v/>
      </c>
    </row>
    <row r="204" spans="5:8" x14ac:dyDescent="0.15">
      <c r="E204" s="51" t="str">
        <f t="shared" si="12"/>
        <v/>
      </c>
      <c r="H204" s="51" t="str">
        <f t="shared" si="11"/>
        <v/>
      </c>
    </row>
    <row r="205" spans="5:8" x14ac:dyDescent="0.15">
      <c r="E205" s="51" t="str">
        <f t="shared" si="12"/>
        <v/>
      </c>
      <c r="H205" s="51" t="str">
        <f t="shared" si="11"/>
        <v/>
      </c>
    </row>
    <row r="206" spans="5:8" x14ac:dyDescent="0.15">
      <c r="E206" s="51" t="str">
        <f t="shared" si="12"/>
        <v/>
      </c>
      <c r="H206" s="51" t="str">
        <f t="shared" si="11"/>
        <v/>
      </c>
    </row>
    <row r="207" spans="5:8" x14ac:dyDescent="0.15">
      <c r="E207" s="51" t="str">
        <f t="shared" si="12"/>
        <v/>
      </c>
      <c r="H207" s="51" t="str">
        <f t="shared" si="11"/>
        <v/>
      </c>
    </row>
    <row r="208" spans="5:8" x14ac:dyDescent="0.15">
      <c r="E208" s="51" t="str">
        <f t="shared" si="12"/>
        <v/>
      </c>
      <c r="H208" s="51" t="str">
        <f t="shared" si="11"/>
        <v/>
      </c>
    </row>
    <row r="209" spans="5:8" x14ac:dyDescent="0.15">
      <c r="E209" s="51" t="str">
        <f t="shared" si="12"/>
        <v/>
      </c>
      <c r="H209" s="51" t="str">
        <f t="shared" si="11"/>
        <v/>
      </c>
    </row>
    <row r="210" spans="5:8" x14ac:dyDescent="0.15">
      <c r="E210" s="51" t="str">
        <f t="shared" si="12"/>
        <v/>
      </c>
      <c r="H210" s="51" t="str">
        <f t="shared" si="11"/>
        <v/>
      </c>
    </row>
    <row r="211" spans="5:8" x14ac:dyDescent="0.15">
      <c r="E211" s="51" t="str">
        <f t="shared" si="12"/>
        <v/>
      </c>
      <c r="H211" s="51" t="str">
        <f t="shared" si="11"/>
        <v/>
      </c>
    </row>
    <row r="212" spans="5:8" x14ac:dyDescent="0.15">
      <c r="E212" s="51" t="str">
        <f t="shared" si="12"/>
        <v/>
      </c>
      <c r="H212" s="51" t="str">
        <f t="shared" si="11"/>
        <v/>
      </c>
    </row>
    <row r="213" spans="5:8" x14ac:dyDescent="0.15">
      <c r="E213" s="51" t="str">
        <f t="shared" si="12"/>
        <v/>
      </c>
      <c r="H213" s="51" t="str">
        <f t="shared" si="11"/>
        <v/>
      </c>
    </row>
    <row r="214" spans="5:8" x14ac:dyDescent="0.15">
      <c r="E214" s="51" t="str">
        <f t="shared" si="12"/>
        <v/>
      </c>
      <c r="H214" s="51" t="str">
        <f t="shared" si="11"/>
        <v/>
      </c>
    </row>
    <row r="215" spans="5:8" x14ac:dyDescent="0.15">
      <c r="E215" s="51" t="str">
        <f t="shared" si="12"/>
        <v/>
      </c>
      <c r="H215" s="51" t="str">
        <f t="shared" si="11"/>
        <v/>
      </c>
    </row>
    <row r="216" spans="5:8" x14ac:dyDescent="0.15">
      <c r="E216" s="51" t="str">
        <f t="shared" si="12"/>
        <v/>
      </c>
      <c r="H216" s="51" t="str">
        <f t="shared" si="11"/>
        <v/>
      </c>
    </row>
    <row r="217" spans="5:8" x14ac:dyDescent="0.15">
      <c r="E217" s="51" t="str">
        <f t="shared" si="12"/>
        <v/>
      </c>
      <c r="H217" s="51" t="str">
        <f t="shared" si="11"/>
        <v/>
      </c>
    </row>
    <row r="218" spans="5:8" x14ac:dyDescent="0.15">
      <c r="E218" s="51" t="str">
        <f t="shared" si="12"/>
        <v/>
      </c>
      <c r="H218" s="51" t="str">
        <f t="shared" si="11"/>
        <v/>
      </c>
    </row>
    <row r="219" spans="5:8" x14ac:dyDescent="0.15">
      <c r="E219" s="51" t="str">
        <f t="shared" si="12"/>
        <v/>
      </c>
      <c r="H219" s="51" t="str">
        <f t="shared" si="11"/>
        <v/>
      </c>
    </row>
    <row r="220" spans="5:8" x14ac:dyDescent="0.15">
      <c r="E220" s="51" t="str">
        <f t="shared" si="12"/>
        <v/>
      </c>
      <c r="H220" s="51" t="str">
        <f t="shared" si="11"/>
        <v/>
      </c>
    </row>
    <row r="221" spans="5:8" x14ac:dyDescent="0.15">
      <c r="E221" s="51" t="str">
        <f t="shared" si="12"/>
        <v/>
      </c>
    </row>
    <row r="222" spans="5:8" x14ac:dyDescent="0.15">
      <c r="E222" s="51" t="str">
        <f t="shared" si="12"/>
        <v/>
      </c>
    </row>
    <row r="223" spans="5:8" x14ac:dyDescent="0.15">
      <c r="E223" s="51" t="str">
        <f t="shared" si="12"/>
        <v/>
      </c>
    </row>
    <row r="224" spans="5:8" x14ac:dyDescent="0.15">
      <c r="E224" s="51" t="str">
        <f t="shared" si="12"/>
        <v/>
      </c>
    </row>
    <row r="225" spans="5:5" x14ac:dyDescent="0.15">
      <c r="E225" s="51" t="str">
        <f t="shared" si="12"/>
        <v/>
      </c>
    </row>
    <row r="226" spans="5:5" x14ac:dyDescent="0.15">
      <c r="E226" s="51" t="str">
        <f t="shared" si="12"/>
        <v/>
      </c>
    </row>
    <row r="227" spans="5:5" x14ac:dyDescent="0.15">
      <c r="E227" s="51" t="str">
        <f t="shared" si="12"/>
        <v/>
      </c>
    </row>
    <row r="228" spans="5:5" x14ac:dyDescent="0.15">
      <c r="E228" s="51" t="str">
        <f t="shared" si="12"/>
        <v/>
      </c>
    </row>
    <row r="229" spans="5:5" x14ac:dyDescent="0.15">
      <c r="E229" s="51" t="str">
        <f t="shared" si="12"/>
        <v/>
      </c>
    </row>
    <row r="230" spans="5:5" x14ac:dyDescent="0.15">
      <c r="E230" s="51" t="str">
        <f t="shared" si="12"/>
        <v/>
      </c>
    </row>
    <row r="231" spans="5:5" x14ac:dyDescent="0.15">
      <c r="E231" s="51" t="str">
        <f t="shared" si="12"/>
        <v/>
      </c>
    </row>
    <row r="232" spans="5:5" x14ac:dyDescent="0.15">
      <c r="E232" s="51" t="str">
        <f t="shared" si="12"/>
        <v/>
      </c>
    </row>
    <row r="233" spans="5:5" x14ac:dyDescent="0.15">
      <c r="E233" s="51" t="str">
        <f t="shared" si="12"/>
        <v/>
      </c>
    </row>
    <row r="234" spans="5:5" x14ac:dyDescent="0.15">
      <c r="E234" s="51" t="str">
        <f t="shared" si="12"/>
        <v/>
      </c>
    </row>
    <row r="235" spans="5:5" x14ac:dyDescent="0.15">
      <c r="E235" s="51" t="str">
        <f t="shared" si="12"/>
        <v/>
      </c>
    </row>
    <row r="236" spans="5:5" x14ac:dyDescent="0.15">
      <c r="E236" s="51" t="str">
        <f t="shared" si="12"/>
        <v/>
      </c>
    </row>
    <row r="237" spans="5:5" x14ac:dyDescent="0.15">
      <c r="E237" s="51" t="str">
        <f>C237&amp;D237</f>
        <v/>
      </c>
    </row>
    <row r="238" spans="5:5" x14ac:dyDescent="0.15">
      <c r="E238" s="51" t="str">
        <f>C238&amp;D238</f>
        <v/>
      </c>
    </row>
    <row r="239" spans="5:5" x14ac:dyDescent="0.15">
      <c r="E239" s="51" t="str">
        <f>C239&amp;D239</f>
        <v/>
      </c>
    </row>
    <row r="240" spans="5:5" x14ac:dyDescent="0.15">
      <c r="E240" s="51" t="str">
        <f>C240&amp;D240</f>
        <v/>
      </c>
    </row>
    <row r="241" spans="5:5" x14ac:dyDescent="0.15">
      <c r="E241" s="51" t="str">
        <f>C241&amp;D241</f>
        <v/>
      </c>
    </row>
  </sheetData>
  <phoneticPr fontId="3"/>
  <pageMargins left="0.7" right="0.7" top="0.75" bottom="0.75" header="0.3" footer="0.3"/>
  <pageSetup paperSize="9" scale="2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ECF7B05039C914AB2CF17D0A1245832" ma:contentTypeVersion="12" ma:contentTypeDescription="新しいドキュメントを作成します。" ma:contentTypeScope="" ma:versionID="0274cd1e404ca11b21614e454d8a8a6d">
  <xsd:schema xmlns:xsd="http://www.w3.org/2001/XMLSchema" xmlns:xs="http://www.w3.org/2001/XMLSchema" xmlns:p="http://schemas.microsoft.com/office/2006/metadata/properties" xmlns:ns2="620ef0e6-9a90-4ba3-b686-8812585fd6e6" xmlns:ns3="dc224646-04b6-4abd-a45b-0e7affc60512" targetNamespace="http://schemas.microsoft.com/office/2006/metadata/properties" ma:root="true" ma:fieldsID="e6580bb1ec82606410b2b44d5961e053" ns2:_="" ns3:_="">
    <xsd:import namespace="620ef0e6-9a90-4ba3-b686-8812585fd6e6"/>
    <xsd:import namespace="dc224646-04b6-4abd-a45b-0e7affc605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0ef0e6-9a90-4ba3-b686-8812585fd6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d620690e-8f5d-4752-a12e-b3aa3b246eb5"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224646-04b6-4abd-a45b-0e7affc60512"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7bc938e8-e6dd-4cd9-8a87-5a4aa3287319}" ma:internalName="TaxCatchAll" ma:showField="CatchAllData" ma:web="dc224646-04b6-4abd-a45b-0e7affc605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8D9D2E-75D8-433E-884F-A3F499EEFBED}">
  <ds:schemaRefs>
    <ds:schemaRef ds:uri="http://schemas.microsoft.com/sharepoint/v3/contenttype/forms"/>
  </ds:schemaRefs>
</ds:datastoreItem>
</file>

<file path=customXml/itemProps2.xml><?xml version="1.0" encoding="utf-8"?>
<ds:datastoreItem xmlns:ds="http://schemas.openxmlformats.org/officeDocument/2006/customXml" ds:itemID="{2DDC14AF-4EC7-4CBF-A6C6-BEF5AAB32B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0ef0e6-9a90-4ba3-b686-8812585fd6e6"/>
    <ds:schemaRef ds:uri="dc224646-04b6-4abd-a45b-0e7affc60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出来高申請管理表</vt:lpstr>
      <vt:lpstr>I票・Ⅱ票</vt:lpstr>
      <vt:lpstr>Ⅲ票・Ⅳ票</vt:lpstr>
      <vt:lpstr>部署ﾃﾞｰﾀﾍﾞｰｽ</vt:lpstr>
      <vt:lpstr>Ⅲ票・Ⅳ票!Print_Area</vt:lpstr>
      <vt:lpstr>I票・Ⅱ票!Print_Area</vt:lpstr>
      <vt:lpstr>出来高申請管理表!Print_Area</vt:lpstr>
    </vt:vector>
  </TitlesOfParts>
  <Manager/>
  <Company>HTS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島田 宗光</dc:creator>
  <cp:keywords/>
  <dc:description/>
  <cp:lastModifiedBy>竹下 直樹/高速道路トールテクノロジー</cp:lastModifiedBy>
  <cp:revision/>
  <cp:lastPrinted>2026-02-25T10:37:14Z</cp:lastPrinted>
  <dcterms:created xsi:type="dcterms:W3CDTF">2013-11-08T05:37:51Z</dcterms:created>
  <dcterms:modified xsi:type="dcterms:W3CDTF">2026-05-01T00:09:23Z</dcterms:modified>
  <cp:category/>
  <cp:contentStatus/>
</cp:coreProperties>
</file>